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psdsor" ContentType="application/vnd.openxmlformats-package.digital-signature-origin"/>
  <Default Extension="psdsxs" ContentType="application/vnd.openxmlformats-package.digital-signature-xmlsignatur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extended-properties" Target="docProps/app.xml" Id="rId3" /><Relationship Type="http://schemas.openxmlformats.org/package/2006/relationships/metadata/core-properties" Target="docProps/core.xml" Id="rId2" /><Relationship Type="http://schemas.openxmlformats.org/officeDocument/2006/relationships/officeDocument" Target="xl/workbook.xml" Id="rId1" /><Relationship Type="http://schemas.openxmlformats.org/package/2006/relationships/digital-signature/origin" Target="/package/services/digital-signature/origin.psdsor" Id="R4a1e6c2fbbb2465b" /></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2" yWindow="0" windowWidth="11928" windowHeight="10056"/>
  </bookViews>
  <sheets>
    <sheet name="NST" sheetId="1" r:id="rId1"/>
    <sheet name="NSH" sheetId="2" r:id="rId2"/>
    <sheet name="Đề nghị kg trình" sheetId="3" state="hidden" r:id="rId3"/>
  </sheets>
  <definedNames>
    <definedName name="_xlnm.Print_Area" localSheetId="2">'Đề nghị kg trình'!$A$1:$P$23</definedName>
    <definedName name="_xlnm.Print_Area" localSheetId="1">NSH!$A$1:$R$49</definedName>
    <definedName name="_xlnm.Print_Area" localSheetId="0">NST!$A$1:$R$36</definedName>
    <definedName name="_xlnm.Print_Titles" localSheetId="2">'Đề nghị kg trình'!$5:$8</definedName>
    <definedName name="_xlnm.Print_Titles" localSheetId="1">NSH!$6:$9</definedName>
    <definedName name="_xlnm.Print_Titles" localSheetId="0">NST!$6:$9</definedName>
  </definedNames>
  <calcPr calcId="144525"/>
</workbook>
</file>

<file path=xl/calcChain.xml><?xml version="1.0" encoding="utf-8"?>
<calcChain xmlns="http://schemas.openxmlformats.org/spreadsheetml/2006/main">
  <c r="G10" i="1" l="1"/>
  <c r="H10" i="1"/>
  <c r="I10" i="1"/>
  <c r="J10" i="1"/>
  <c r="K10" i="1"/>
  <c r="L10" i="1"/>
  <c r="M10" i="1"/>
  <c r="N10" i="1"/>
  <c r="F10" i="1"/>
  <c r="H33" i="1"/>
  <c r="H24" i="1"/>
  <c r="L33" i="1"/>
  <c r="N32" i="1"/>
  <c r="N31" i="1"/>
  <c r="N30" i="1"/>
  <c r="M32" i="1"/>
  <c r="M31" i="1"/>
  <c r="M30" i="1"/>
  <c r="K32" i="1"/>
  <c r="K31" i="1"/>
  <c r="K30" i="1"/>
  <c r="J32" i="1"/>
  <c r="J31" i="1"/>
  <c r="J30" i="1"/>
  <c r="I32" i="1"/>
  <c r="I31" i="1"/>
  <c r="I30" i="1"/>
  <c r="H32" i="1"/>
  <c r="H31" i="1"/>
  <c r="H30" i="1"/>
  <c r="G32" i="1"/>
  <c r="G31" i="1"/>
  <c r="G30" i="1"/>
  <c r="F32" i="1"/>
  <c r="F31" i="1"/>
  <c r="F30" i="1"/>
  <c r="L32" i="1"/>
  <c r="L31" i="1"/>
  <c r="L30" i="1"/>
  <c r="F13" i="2"/>
  <c r="G13" i="2"/>
  <c r="H13" i="2"/>
  <c r="I13" i="2"/>
  <c r="F14" i="2"/>
  <c r="G14" i="2"/>
  <c r="H14" i="2"/>
  <c r="I14" i="2"/>
  <c r="K13" i="2"/>
  <c r="L13" i="2"/>
  <c r="M13" i="2"/>
  <c r="N13" i="2"/>
  <c r="J13" i="2"/>
  <c r="M19" i="2"/>
  <c r="F17" i="2"/>
  <c r="F18" i="2"/>
  <c r="F19" i="2"/>
  <c r="I19" i="2"/>
  <c r="J19" i="2"/>
  <c r="K19" i="2"/>
  <c r="L19" i="2"/>
  <c r="G19" i="2"/>
  <c r="H19" i="2"/>
  <c r="J21" i="2"/>
  <c r="J18" i="2"/>
  <c r="J17" i="2"/>
  <c r="N19" i="2"/>
  <c r="A4" i="2"/>
  <c r="N23" i="1"/>
  <c r="F45" i="2"/>
  <c r="F44" i="2"/>
  <c r="N45" i="2"/>
  <c r="N44" i="2"/>
  <c r="N43" i="2"/>
  <c r="N42" i="2"/>
  <c r="M45" i="2"/>
  <c r="M44" i="2"/>
  <c r="M43" i="2"/>
  <c r="M42" i="2"/>
  <c r="K45" i="2"/>
  <c r="K44" i="2"/>
  <c r="K43" i="2"/>
  <c r="K42" i="2"/>
  <c r="J45" i="2"/>
  <c r="J44" i="2"/>
  <c r="J43" i="2"/>
  <c r="J42" i="2"/>
  <c r="I45" i="2"/>
  <c r="I44" i="2"/>
  <c r="H45" i="2"/>
  <c r="H44" i="2"/>
  <c r="G45" i="2"/>
  <c r="G44" i="2"/>
  <c r="G37" i="2"/>
  <c r="G36" i="2"/>
  <c r="H37" i="2"/>
  <c r="H36" i="2"/>
  <c r="I37" i="2"/>
  <c r="I36" i="2"/>
  <c r="J37" i="2"/>
  <c r="J36" i="2"/>
  <c r="J35" i="2"/>
  <c r="J34" i="2"/>
  <c r="K37" i="2"/>
  <c r="K36" i="2"/>
  <c r="K35" i="2"/>
  <c r="K34" i="2"/>
  <c r="M37" i="2"/>
  <c r="N37" i="2"/>
  <c r="N36" i="2"/>
  <c r="N35" i="2"/>
  <c r="N34" i="2"/>
  <c r="F37" i="2"/>
  <c r="F36" i="2"/>
  <c r="M36" i="2"/>
  <c r="M35" i="2"/>
  <c r="M34" i="2"/>
  <c r="G30" i="2"/>
  <c r="G29" i="2"/>
  <c r="H30" i="2"/>
  <c r="H29" i="2"/>
  <c r="I30" i="2"/>
  <c r="I29" i="2"/>
  <c r="J30" i="2"/>
  <c r="J29" i="2"/>
  <c r="J28" i="2"/>
  <c r="J27" i="2"/>
  <c r="K30" i="2"/>
  <c r="K29" i="2"/>
  <c r="K28" i="2"/>
  <c r="K27" i="2"/>
  <c r="L30" i="2"/>
  <c r="L29" i="2"/>
  <c r="L28" i="2"/>
  <c r="L27" i="2"/>
  <c r="M30" i="2"/>
  <c r="M29" i="2"/>
  <c r="M28" i="2"/>
  <c r="M27" i="2"/>
  <c r="N30" i="2"/>
  <c r="N29" i="2"/>
  <c r="N28" i="2"/>
  <c r="N27" i="2"/>
  <c r="F30" i="2"/>
  <c r="F29" i="2"/>
  <c r="K24" i="2"/>
  <c r="F24" i="2"/>
  <c r="N25" i="2"/>
  <c r="N24" i="2"/>
  <c r="M25" i="2"/>
  <c r="M24" i="2"/>
  <c r="L25" i="2"/>
  <c r="L24" i="2"/>
  <c r="K25" i="2"/>
  <c r="J25" i="2"/>
  <c r="J24" i="2"/>
  <c r="I25" i="2"/>
  <c r="I24" i="2"/>
  <c r="H25" i="2"/>
  <c r="H24" i="2"/>
  <c r="G25" i="2"/>
  <c r="G24" i="2"/>
  <c r="F25" i="2"/>
  <c r="J14" i="2"/>
  <c r="K14" i="2"/>
  <c r="L14" i="2"/>
  <c r="M14" i="2"/>
  <c r="N14" i="2"/>
  <c r="G21" i="2"/>
  <c r="G18" i="2"/>
  <c r="G17" i="2"/>
  <c r="H21" i="2"/>
  <c r="H18" i="2"/>
  <c r="H17" i="2"/>
  <c r="I21" i="2"/>
  <c r="I18" i="2"/>
  <c r="I17" i="2"/>
  <c r="K21" i="2"/>
  <c r="K18" i="2"/>
  <c r="K17" i="2"/>
  <c r="L21" i="2"/>
  <c r="L18" i="2"/>
  <c r="L17" i="2"/>
  <c r="M21" i="2"/>
  <c r="M18" i="2"/>
  <c r="M17" i="2"/>
  <c r="N21" i="2"/>
  <c r="N18" i="2"/>
  <c r="N17" i="2"/>
  <c r="F21" i="2"/>
  <c r="M21" i="3"/>
  <c r="M20" i="3"/>
  <c r="M19" i="3"/>
  <c r="K21" i="3"/>
  <c r="K20" i="3"/>
  <c r="K19" i="3"/>
  <c r="J21" i="3"/>
  <c r="J20" i="3"/>
  <c r="J19" i="3"/>
  <c r="I21" i="3"/>
  <c r="I20" i="3"/>
  <c r="I19" i="3"/>
  <c r="H21" i="3"/>
  <c r="H20" i="3"/>
  <c r="H19" i="3"/>
  <c r="G21" i="3"/>
  <c r="G20" i="3"/>
  <c r="G19" i="3"/>
  <c r="F21" i="3"/>
  <c r="F20" i="3"/>
  <c r="F19" i="3"/>
  <c r="G23" i="1"/>
  <c r="H23" i="1"/>
  <c r="I23" i="1"/>
  <c r="J23" i="1"/>
  <c r="K23" i="1"/>
  <c r="L23" i="1"/>
  <c r="M23" i="1"/>
  <c r="F23" i="1"/>
  <c r="L24" i="1"/>
  <c r="N11" i="2"/>
  <c r="K12" i="2"/>
  <c r="K11" i="2"/>
  <c r="A47" i="2"/>
  <c r="A48" i="2"/>
  <c r="L48" i="2"/>
  <c r="L47" i="2"/>
  <c r="L46" i="2"/>
  <c r="I42" i="2"/>
  <c r="H42" i="2"/>
  <c r="G42" i="2"/>
  <c r="F42" i="2"/>
  <c r="L18" i="3"/>
  <c r="L17" i="3"/>
  <c r="G16" i="3"/>
  <c r="G15" i="3"/>
  <c r="G14" i="3"/>
  <c r="H16" i="3"/>
  <c r="I16" i="3"/>
  <c r="J16" i="3"/>
  <c r="J15" i="3"/>
  <c r="J14" i="3"/>
  <c r="K16" i="3"/>
  <c r="K15" i="3"/>
  <c r="K14" i="3"/>
  <c r="M16" i="3"/>
  <c r="M15" i="3"/>
  <c r="M14" i="3"/>
  <c r="F16" i="3"/>
  <c r="I11" i="3"/>
  <c r="M11" i="3"/>
  <c r="N13" i="3"/>
  <c r="N12" i="3"/>
  <c r="N11" i="3"/>
  <c r="N10" i="3"/>
  <c r="L13" i="3"/>
  <c r="L12" i="3"/>
  <c r="L11" i="3"/>
  <c r="L10" i="3"/>
  <c r="F13" i="3"/>
  <c r="N17" i="3"/>
  <c r="N16" i="3"/>
  <c r="N15" i="3"/>
  <c r="N14" i="3"/>
  <c r="I15" i="3"/>
  <c r="I14" i="3"/>
  <c r="H15" i="3"/>
  <c r="H14" i="3"/>
  <c r="F15" i="3"/>
  <c r="F14" i="3"/>
  <c r="M12" i="3"/>
  <c r="K12" i="3"/>
  <c r="J12" i="3"/>
  <c r="J11" i="3"/>
  <c r="J10" i="3"/>
  <c r="J9" i="3"/>
  <c r="I12" i="3"/>
  <c r="H12" i="3"/>
  <c r="H11" i="3"/>
  <c r="H10" i="3"/>
  <c r="H9" i="3"/>
  <c r="G12" i="3"/>
  <c r="G11" i="3"/>
  <c r="G10" i="3"/>
  <c r="F12" i="3"/>
  <c r="F11" i="3"/>
  <c r="F10" i="3"/>
  <c r="K11" i="3"/>
  <c r="K10" i="3"/>
  <c r="L16" i="3"/>
  <c r="L15" i="3"/>
  <c r="L14" i="3"/>
  <c r="I10" i="3"/>
  <c r="I9" i="3"/>
  <c r="M10" i="3"/>
  <c r="F16" i="1"/>
  <c r="F15" i="1"/>
  <c r="F17" i="1"/>
  <c r="F20" i="1"/>
  <c r="H15" i="1"/>
  <c r="G16" i="1"/>
  <c r="G15" i="1"/>
  <c r="H16" i="1"/>
  <c r="J16" i="1"/>
  <c r="J15" i="1"/>
  <c r="K16" i="1"/>
  <c r="K15" i="1"/>
  <c r="L16" i="1"/>
  <c r="L15" i="1"/>
  <c r="G11" i="1"/>
  <c r="H11" i="1"/>
  <c r="I11" i="1"/>
  <c r="J11" i="1"/>
  <c r="K11" i="1"/>
  <c r="L11" i="1"/>
  <c r="F11" i="1"/>
  <c r="G12" i="1"/>
  <c r="H12" i="1"/>
  <c r="I12" i="1"/>
  <c r="J12" i="1"/>
  <c r="K12" i="1"/>
  <c r="L12" i="1"/>
  <c r="F12" i="1"/>
  <c r="F13" i="1"/>
  <c r="L13" i="1"/>
  <c r="N13" i="1"/>
  <c r="N12" i="1"/>
  <c r="N11" i="1"/>
  <c r="K13" i="1"/>
  <c r="J13" i="1"/>
  <c r="I13" i="1"/>
  <c r="H13" i="1"/>
  <c r="G13" i="1"/>
  <c r="M13" i="1"/>
  <c r="M12" i="1"/>
  <c r="M11" i="1"/>
  <c r="N20" i="1"/>
  <c r="K20" i="1"/>
  <c r="J20" i="1"/>
  <c r="I20" i="1"/>
  <c r="H20" i="1"/>
  <c r="G20" i="1"/>
  <c r="G17" i="1"/>
  <c r="H17" i="1"/>
  <c r="I17" i="1"/>
  <c r="J17" i="1"/>
  <c r="K17" i="1"/>
  <c r="M17" i="1"/>
  <c r="N17" i="1"/>
  <c r="G12" i="2"/>
  <c r="G11" i="2"/>
  <c r="G23" i="2"/>
  <c r="G27" i="2"/>
  <c r="G34" i="2"/>
  <c r="H12" i="2"/>
  <c r="H11" i="2"/>
  <c r="H23" i="2"/>
  <c r="H27" i="2"/>
  <c r="H34" i="2"/>
  <c r="I12" i="2"/>
  <c r="I11" i="2"/>
  <c r="I23" i="2"/>
  <c r="I27" i="2"/>
  <c r="I34" i="2"/>
  <c r="J12" i="2"/>
  <c r="J11" i="2"/>
  <c r="J23" i="2"/>
  <c r="K23" i="2"/>
  <c r="L12" i="2"/>
  <c r="L11" i="2"/>
  <c r="L23" i="2"/>
  <c r="L38" i="2"/>
  <c r="L39" i="2"/>
  <c r="L40" i="2"/>
  <c r="L41" i="2"/>
  <c r="M12" i="2"/>
  <c r="M11" i="2"/>
  <c r="M23" i="2"/>
  <c r="F12" i="2"/>
  <c r="F11" i="2"/>
  <c r="F23" i="2"/>
  <c r="F27" i="2"/>
  <c r="F34" i="2"/>
  <c r="N12" i="2"/>
  <c r="N23" i="2"/>
  <c r="L19" i="1"/>
  <c r="L18" i="1"/>
  <c r="L17" i="1"/>
  <c r="L22" i="1"/>
  <c r="L25" i="1"/>
  <c r="I16" i="1"/>
  <c r="I15" i="1"/>
  <c r="N16" i="1"/>
  <c r="N15" i="1"/>
  <c r="A32" i="2"/>
  <c r="A33" i="2"/>
  <c r="A16" i="2"/>
  <c r="L21" i="1"/>
  <c r="L20" i="1"/>
  <c r="M20" i="1"/>
  <c r="M16" i="1"/>
  <c r="M15" i="1"/>
  <c r="G28" i="1"/>
  <c r="G27" i="1"/>
  <c r="G26" i="1"/>
  <c r="H28" i="1"/>
  <c r="H27" i="1"/>
  <c r="H26" i="1"/>
  <c r="I28" i="1"/>
  <c r="I27" i="1"/>
  <c r="I26" i="1"/>
  <c r="J28" i="1"/>
  <c r="J27" i="1"/>
  <c r="J26" i="1"/>
  <c r="K28" i="1"/>
  <c r="K27" i="1"/>
  <c r="K26" i="1"/>
  <c r="M28" i="1"/>
  <c r="M27" i="1"/>
  <c r="M26" i="1"/>
  <c r="F28" i="1"/>
  <c r="F27" i="1"/>
  <c r="F26" i="1"/>
  <c r="L29" i="1"/>
  <c r="N29" i="1"/>
  <c r="N28" i="1"/>
  <c r="N27" i="1"/>
  <c r="N26" i="1"/>
  <c r="L28" i="1"/>
  <c r="L27" i="1"/>
  <c r="L26" i="1"/>
  <c r="A39" i="2"/>
  <c r="A40" i="2"/>
  <c r="A41" i="2"/>
  <c r="L45" i="2"/>
  <c r="L44" i="2"/>
  <c r="L43" i="2"/>
  <c r="L42" i="2"/>
  <c r="F9" i="3"/>
  <c r="G9" i="3"/>
  <c r="M9" i="3"/>
  <c r="K9" i="3"/>
  <c r="L37" i="2"/>
  <c r="L36" i="2"/>
  <c r="L35" i="2"/>
  <c r="L34" i="2"/>
  <c r="F10" i="2"/>
  <c r="G10" i="2"/>
  <c r="I10" i="2"/>
  <c r="M10" i="2"/>
  <c r="N10" i="2"/>
  <c r="J10" i="2"/>
  <c r="K10" i="2"/>
  <c r="H10" i="2"/>
  <c r="L10" i="2"/>
  <c r="L22" i="3"/>
  <c r="L21" i="3"/>
  <c r="L20" i="3"/>
  <c r="L19" i="3"/>
  <c r="L9" i="3"/>
  <c r="N21" i="3"/>
  <c r="N20" i="3"/>
  <c r="N19" i="3"/>
  <c r="N9" i="3"/>
</calcChain>
</file>

<file path=xl/sharedStrings.xml><?xml version="1.0" encoding="utf-8"?>
<sst xmlns="http://schemas.openxmlformats.org/spreadsheetml/2006/main" count="333" uniqueCount="167">
  <si>
    <t>STT</t>
  </si>
  <si>
    <t>Danh mục dự án</t>
  </si>
  <si>
    <t>Địa điểm XD</t>
  </si>
  <si>
    <t>Tổng mức đầu tư</t>
  </si>
  <si>
    <t>Tổng số</t>
  </si>
  <si>
    <t>I</t>
  </si>
  <si>
    <t>A</t>
  </si>
  <si>
    <t>B</t>
  </si>
  <si>
    <t>Quyết định đầu tư hoặc Quyết định đầu tư điều chỉnh</t>
  </si>
  <si>
    <t xml:space="preserve">Số quyết định ngày, tháng, năm ban hành </t>
  </si>
  <si>
    <t>Thời gian KC-HT</t>
  </si>
  <si>
    <t>ĐVT: Đồng</t>
  </si>
  <si>
    <t>Lý do thực hiện, giải ngân chậm dẫn đến phải kéo dài thực hiện và giải ngân số vốn còn lại chưa giải ngân</t>
  </si>
  <si>
    <t>Giải ngân kế hoạch vốn năm 2023 (đến hết ngày 31/01/2024)</t>
  </si>
  <si>
    <t>Số vốn kế hoạch năm 2023 còn lại chưa giải ngân</t>
  </si>
  <si>
    <t>Trong đó</t>
  </si>
  <si>
    <t>NSTW</t>
  </si>
  <si>
    <t>NST</t>
  </si>
  <si>
    <t>NSH</t>
  </si>
  <si>
    <t>Kế hoạch vốn năm 2023</t>
  </si>
  <si>
    <r>
      <t xml:space="preserve">Số vốn </t>
    </r>
    <r>
      <rPr>
        <b/>
        <u/>
        <sz val="13"/>
        <color theme="1"/>
        <rFont val="Times New Roman"/>
        <family val="1"/>
      </rPr>
      <t>đề xuất</t>
    </r>
    <r>
      <rPr>
        <b/>
        <sz val="13"/>
        <color theme="1"/>
        <rFont val="Times New Roman"/>
        <family val="1"/>
        <charset val="163"/>
      </rPr>
      <t xml:space="preserve"> kéo dài sang năm 2024 tiếp tục thực hiện, giải ngân</t>
    </r>
  </si>
  <si>
    <t>Trường hợp kéo dài theo quy định khoản 1 Điều 48 Nghị định số 40/2020/NĐ-CP ngày 06/4/2020 của Chính phủ</t>
  </si>
  <si>
    <t>Nêu rõ trách nhiệm của tập thể, cá nhân trong việc không giải ngân kế hoạch vốn</t>
  </si>
  <si>
    <t>TỔNG SỐ</t>
  </si>
  <si>
    <t>Thực hiện dự án</t>
  </si>
  <si>
    <t>Sô vốn không có nhu cầu kéo dài sang năm 2024 thực hiện, giải ngân</t>
  </si>
  <si>
    <t>ĐỀ XUẤT KÉO DÀI THỜI GIAN THỰC HIỆN VÀ GIẢI NGÂN KẾ HOẠCH VỐN NĂM 2023 SANG NĂM 2024 TIẾP TỤC TRIỂN KHAI THỰC HIỆN</t>
  </si>
  <si>
    <t>NGÂN SÁCH HUYỆN</t>
  </si>
  <si>
    <t>NGÂN SÁCH TỈNH</t>
  </si>
  <si>
    <t>Cầu Phú Quới, xã Nhơn Phú</t>
  </si>
  <si>
    <t>Cầu Phú Thuận B, xã Nhơn Phú</t>
  </si>
  <si>
    <t>Cầu Ba Thủ, xã Bình Phước</t>
  </si>
  <si>
    <t>Cầu Hai Thái, xã Bình Phước</t>
  </si>
  <si>
    <t>2023-2024</t>
  </si>
  <si>
    <t>6096/QĐ-UBND 21/12/2023</t>
  </si>
  <si>
    <t>6097/QĐ-UBND 21/12/2023</t>
  </si>
  <si>
    <t>6094/QĐ-UBND 21/12/2023</t>
  </si>
  <si>
    <t>6095/QĐ-UBND 21/12/2023</t>
  </si>
  <si>
    <t>xã Nhơn Phú, huyện Mang Thít</t>
  </si>
  <si>
    <t>Xã Bình Phước, huyện Mang Thít</t>
  </si>
  <si>
    <t>NGUỒN VƯỢT THU XỔ SỐ KIẾN THIẾT</t>
  </si>
  <si>
    <t>Xây dựng cầu Bưng Lớn, xã Tam Ngãi, huyện Cầu Kè</t>
  </si>
  <si>
    <t>Xã Tam Ngãi, huyện Cầu Kè, tỉnh Trà Vinh và xã Vĩnh Xuân, huyện Trà Ôn, tỉnh Vĩnh Long</t>
  </si>
  <si>
    <t>2023-2025</t>
  </si>
  <si>
    <t>8120/QĐ-UBND ngày 28/12/2023</t>
  </si>
  <si>
    <t>NGUỒN XỔ SỐ KIẾN THIẾT</t>
  </si>
  <si>
    <t>a</t>
  </si>
  <si>
    <t>Lĩnh vực Giao thông</t>
  </si>
  <si>
    <t>b</t>
  </si>
  <si>
    <t>Lĩnh vực Giaáo dục - Đào tạo và Dạy nghề</t>
  </si>
  <si>
    <t>c</t>
  </si>
  <si>
    <t>Lĩnh vực Văn hóa</t>
  </si>
  <si>
    <t>Công viên, thể thao truyền hình huyện Trà Ôn</t>
  </si>
  <si>
    <t>Thị trấn Trà Ôn, huyện Trà Ôn</t>
  </si>
  <si>
    <t>2021-2025</t>
  </si>
  <si>
    <t>2906/QĐ-UBND ngày 30/10/2020; 
2648/QĐ-UBND ngày 04/10/2021</t>
  </si>
  <si>
    <t>Dự án dự kiến hoàn thành trong tháng 11/2023, tuy nhiên do ảnh hưởng bởi thời tiết và chờ xử lý một số thay đổi thiết kế cho phù hợp với nhu cầu sử dụng (nội dung này chủ đầu tư đã có văn bản xin ý kiến của Sở Xây dựng tại tờ trình 768/TTr-BQLDA ngày 5/10/2023 và đến ngày 8/11/2023 Sở Xây dựng có ý kiến tại công văn số 2575a/SXD-QLXD). Thời gian xin kéo dài thực hiện hoàn thành đến 28/2/2024 được UBND Tỉnh chấp thuận tại công văn số 717/UBND-KTNV ngày 5/2/2024.</t>
  </si>
  <si>
    <t>Điểm b</t>
  </si>
  <si>
    <t>Điểm đ</t>
  </si>
  <si>
    <t>Dự án được UBND huyện Trà Ôn phê duyệt phương án BT,HT, TĐC tại quyết định số 8120/QĐ-UBND ngày 28/12/2023. Hiện đã hoàn thành việc chi trả công tác BT, HT, TĐC cho người dân, phần còn lại là chi phí hoàn trả hạ tầng kỹ thuật hệ thống cấp nước, di dời đường dây điện chưa thanh toán hoàn thành.</t>
  </si>
  <si>
    <t>2948/QĐ-UBND ngày 30/10/2020</t>
  </si>
  <si>
    <t>Hạng mục Khu vui chơi thiếu nhi trong nhà gặp sự cố, đang tạm ngưng thi công, chờ chấp thuận cho thi công lại nên chưa đạt khối lượng để giải ngân.</t>
  </si>
  <si>
    <t>NGÂN SÁCH THÀNH PHỐ VĨNH LONG</t>
  </si>
  <si>
    <t>NGÂN SÁCH HUYỆN MANG THÍT</t>
  </si>
  <si>
    <t>NGUỒN THU TIỀN SỬ DỤNG ĐẤT</t>
  </si>
  <si>
    <t>Đường Liên khóm Mỹ Thuận - Tân Thạnh phường Tân Hội, thành phố Vĩnh Long (Đường Lò Heo)</t>
  </si>
  <si>
    <t>Đường cặp kè sông Cổ Chiên phường 5, thành phố Vĩnh Long (Đoạn từ cầu Bạch Đằng đến đường nhựa giáp kè sông Cổ Chiên)</t>
  </si>
  <si>
    <t xml:space="preserve">Mở rộng Hương lộ 18 đến cụm công nghiệp thành phố Vĩnh Long </t>
  </si>
  <si>
    <t>5700/QĐ-UBND ngày 27/10/2022</t>
  </si>
  <si>
    <t>1420/QĐ-UBND ngày 30/3/2023</t>
  </si>
  <si>
    <t>2968/QĐ-UBND ngày 30/10/2020; 1372/QĐ-UBND ngày 04/6/2021</t>
  </si>
  <si>
    <t xml:space="preserve">Nguồn cung cấp vật liệu đầu vào khó khăn do hiện tại các mỏ cát không hoạt động; Trên tuyến có một số hộ dân gia đình chưa thống nhất ranh mốc theo thiết kế của công trình nên phải xác định ranh mốc nhiều lần </t>
  </si>
  <si>
    <t>Thực hiện thanh toán chậm</t>
  </si>
  <si>
    <t>Dự án điều chỉnh tổng mức đầu tư do tăng chi phí GPMB</t>
  </si>
  <si>
    <t>Thành ủy Vĩnh Long. Hạng mục: Cải tạo nhà bảo vệ, Nhà ăn, khối nhà thường trực, hàng rào, cây xanh, Phòng nghỉ</t>
  </si>
  <si>
    <t xml:space="preserve"> Do công trình có phát sinh ngoài thiết kế dự toán, do đó chưa kịp thời giải ngân trong năm 2023</t>
  </si>
  <si>
    <t>6928/QĐ-UBND ngày 28/12/2023</t>
  </si>
  <si>
    <t>Lĩnh vực Công trình công cộng tại các đô thị</t>
  </si>
  <si>
    <t>2021 - 2025</t>
  </si>
  <si>
    <t>Thời điểm cuối năm 2023, dự án chưa được phê duyệt giá thay thế về cây trồng nên trong quyết định phê duyệt phương án bồi thường chi tiết chưa tính đến các chi phí về cây trồng, vật kiến trúc và các chi phí hỗ trợ khác. Sau khi có quyết định phê duyệt giá thay thế về cây trồng, Trung tâm phát triển quỹ đất thành phố Vĩnh Long sẽ trình bổ sung phương án bồi thường chi tiết và tiến hành chi trả các chi phí này cho các hộ bị ảnh hưỡng</t>
  </si>
  <si>
    <t>Phát triển đô thị và tăng cường khả năng thích ứng biến đổi khí hậu thành phố Vĩnh Long, tỉnh Vĩnh Long</t>
  </si>
  <si>
    <t>Huyện Long Hồ - thành phố Vĩnh Long</t>
  </si>
  <si>
    <t xml:space="preserve"> 2304/QĐ-UBND ngày 09/11/2022</t>
  </si>
  <si>
    <t>A.1</t>
  </si>
  <si>
    <t>A.2</t>
  </si>
  <si>
    <t>C</t>
  </si>
  <si>
    <t>NGÂN SÁCH HUYỆN LONG HỒ</t>
  </si>
  <si>
    <t>Cầu Rạch Dứa xã Đồng Phú, huyện Long Hồ</t>
  </si>
  <si>
    <t>Cầu 6 Sỏi xã An Bình, huyện Long Hồ</t>
  </si>
  <si>
    <t>Cầu Hai Tuấn, xã Hoà Ninh, huyện Long Hồ</t>
  </si>
  <si>
    <t>5790/QĐ-UBND ngày 03/11/2023</t>
  </si>
  <si>
    <t>5788/QĐ-UBND ngày 03/11/2023</t>
  </si>
  <si>
    <t>5789/QĐ-UBND ngày 03/11/2023</t>
  </si>
  <si>
    <t>Xã Đồng Phú, huyện Long Hồ</t>
  </si>
  <si>
    <t>Xã An Bình, huyện Long Hồ</t>
  </si>
  <si>
    <t>Xã Hoà Ninh, huyện Long Hồ</t>
  </si>
  <si>
    <t>Phường Tân Hội, thành phố Vĩnh Long</t>
  </si>
  <si>
    <t>Phường 5, thành phố Vĩnh Long</t>
  </si>
  <si>
    <t>Phường 4, thành phố Vĩnh Long</t>
  </si>
  <si>
    <t>Lĩnh vực Nông nghiệp - Thủy lợi</t>
  </si>
  <si>
    <t>Hệ thống thủy lợi ngăn mặn, tiếp ngọt khu vực huyện Vũng Liêm</t>
  </si>
  <si>
    <t>2020-2025</t>
  </si>
  <si>
    <t xml:space="preserve">Đê bao chống ngập thành phố Vĩnh Long, khu vực sông Cái Cá 
</t>
  </si>
  <si>
    <t>2017-2025</t>
  </si>
  <si>
    <t>1230/QĐ-UBND ngày 07/6/2017; 
964/QĐ-UBND ngày 29/4/2021</t>
  </si>
  <si>
    <t>2332/QĐ-UBND ngày 29/10/2018; 
2627/QĐ-UBND ngày 30/9/2020;
 2135/QĐ-UBND ngày 11/8/2021</t>
  </si>
  <si>
    <t>Điểm c</t>
  </si>
  <si>
    <t>NGUỒN CÂN ĐỐI NGÂN SÁCH TỈNH</t>
  </si>
  <si>
    <t>Dự án Trụ sở làm việc Đảng bộ khối các cơ quan, doanh nghiệp và Ban tuyên giáo Tỉnh ủy</t>
  </si>
  <si>
    <t>1115/QĐ-UBND ngày 14/5/2022</t>
  </si>
  <si>
    <t>Đầu tư thiết bị thực hiện chương trình đổi mới giáo dục phổ thông lớp 4 và lớp 8 trên địa bàn huyện Long Hồ</t>
  </si>
  <si>
    <t>Tại các trường tiểu học và trung học cơ sở công lập trên địa bàn huyện Long Hồ</t>
  </si>
  <si>
    <t>2521/QĐ-UBND ngày 05/12/2022 của UBND tỉnh Vĩnh Long</t>
  </si>
  <si>
    <t xml:space="preserve">Để đảm bảo nguồn vốn tất toán dự án (chi phí thẩm tra phê duyệt quyết toán) do chủ đầu tư (phòng Giáo dục và Đào tạo huyện) đã trình Sở Tài chính thẩm tra, phê duyệt quyết toán dự án hoàn thành tại Tờ trình số.... </t>
  </si>
  <si>
    <t>DANH MỤC DỰ ÁN ĐỀ XUẤT KHÔNG KÉO DÀI THỜI GIAN THỰC HIỆN VÀ GIẢI NGÂN</t>
  </si>
  <si>
    <t>NGUỒN ĐÀI PHÁT THANH VÀ TRUYỀN HÌNH VĨNH LONG NỘP VÀO NGÂN SÁCH TỈNH</t>
  </si>
  <si>
    <t>Đường Vành Đai 1, huyện Vũng Liêm, tỉnh Vĩnh Long</t>
  </si>
  <si>
    <t>Đường Thế Hanh thị trấn Vũng Liêm</t>
  </si>
  <si>
    <t>2507/QĐ-UBND ngày 02/12/2022</t>
  </si>
  <si>
    <t>2506/QĐ-UBND ngày 02/12/2022</t>
  </si>
  <si>
    <t>Huyện Vũng Liêm</t>
  </si>
  <si>
    <t>Thị trấn Vũng Liêm</t>
  </si>
  <si>
    <t>Lý do không trình kéo dài</t>
  </si>
  <si>
    <t>Sẽ bố trí quyết toán sau khi có quyết định phê duyệt quyết toán</t>
  </si>
  <si>
    <t>Dự án sử dụng vốn Đài TH, do Đài TH chuyển tiền vào thời điểm năm 2024 nên thanh toán sẽ tính theo KH năm 2024
 - Ngoài ra thực hiện theo chỉ đạo của UBND tỉnh tại công văn số 6167/UBND-KTNV ngày 31/10/2023, các chủ đầu tư phải hoàn thành thủ tục giải ngân trước ngày 20/12/2023</t>
  </si>
  <si>
    <t>D</t>
  </si>
  <si>
    <t>Cầu giao thông nông thôn ấp Đại Hòa, xã Trung Thành Đông</t>
  </si>
  <si>
    <t>Cầu giao thông nông thôn ấp Bà Đông, xã Trung Chánh</t>
  </si>
  <si>
    <t>Cầu giao thông nông thôn ấp Phước Lý Nhất, xã Quới Thiện</t>
  </si>
  <si>
    <t>xã Trung Thành Đông</t>
  </si>
  <si>
    <t>xã Trung Chánh</t>
  </si>
  <si>
    <t>xã Quới Thiện</t>
  </si>
  <si>
    <t xml:space="preserve"> 5305/QĐ-UBND ngày 21/12/2023</t>
  </si>
  <si>
    <t>5304/QĐ-UBND ngày 21/12/2023</t>
  </si>
  <si>
    <t>5306/QĐ-UBND ngày 21/12/2023</t>
  </si>
  <si>
    <t>Mở rộng nâng cấp đô thị Việt Nam - Tiểu dự án thành phố Vĩnh Long, tỉnh Vĩnh Long</t>
  </si>
  <si>
    <t>Thành phố Vĩnh Long</t>
  </si>
  <si>
    <t>2016-2022</t>
  </si>
  <si>
    <t>580/QĐ-UBND ngày 28/3/2017</t>
  </si>
  <si>
    <t>NGUỒN BỘI CHI NGÂN SÁCH</t>
  </si>
  <si>
    <t>Nhà thầu thi công và quyết toán chậm.</t>
  </si>
  <si>
    <t>Dự án chưa được xác nhận nợ với các cơ quan tài chính nên chưa có nguồn thu để chuyển nguồn năm 2023</t>
  </si>
  <si>
    <t>Lĩnh vực Quản lý nhà nước</t>
  </si>
  <si>
    <t>NGÂN SÁCH HUYỆN VŨNG LIÊM</t>
  </si>
  <si>
    <t>Phường 9, thành phố Vĩnh Long</t>
  </si>
  <si>
    <t>Xã Mỹ Hòa, thị xã Bình Minh</t>
  </si>
  <si>
    <t>Trung tâm văn hóa, thể thao truyền hình thị xã Bình Minh</t>
  </si>
  <si>
    <r>
      <rPr>
        <b/>
        <u/>
        <sz val="16"/>
        <color theme="1"/>
        <rFont val="Times New Roman"/>
        <family val="1"/>
      </rPr>
      <t>Ghi chú</t>
    </r>
    <r>
      <rPr>
        <sz val="16"/>
        <color theme="1"/>
        <rFont val="Times New Roman"/>
        <family val="1"/>
      </rPr>
      <t>: Các trường hợp được chấp thuận kéo dài
a) Dự án quan trọng quốc gia;
b) Dự án bồi thường, hỗ trợ, tái định cư, giải phóng mặt bằng;
c) Dự án được bố trí kế hoạch vốn để hoàn thành, đưa vào sử dụng trong năm kế hoạch nhưng không được bố trí vốn kế hoạch năm sau;
d) Dự án được bổ sung kế hoạch đầu tư từ nguồn tăng thu, tiết kiệm chi, kết dư ngân sách nhà nước, dự phòng ngân sách nhà nước hằng năm nhưng chưa được cấp có thẩm quyền cho phép giải ngân vào năm sau;
đ) Dự án bị ảnh hưởng đến tiến độ do thiên tai, thảm họa, dịch bệnh, nguyên nhân khách quan không thể lường trước được và không thể khắc phục được mặc dù đã áp dụng mọi biện pháp cần thiết và khả năng cho phép;
e) Dự án cơ quan đại điện và cơ quan khác của Việt Năm ở nước ngoài;
g) Bộ, cơ quan trung ương và địa phương chỉ có duy nhất 01 dự án trong năm kế hoạch hoặc không thể thực hiện điều chỉnh kế hoạch.</t>
    </r>
  </si>
  <si>
    <t xml:space="preserve">ĐỀ XUẤT KÉO DÀI THỜI GIAN THỰC HIỆN VÀ GIẢI NGÂN KẾ HOẠCH VỐN NĂM 2023 SANG NĂM 2024 
TIẾP TỤC TRIỂN KHAI THỰC HIỆN </t>
  </si>
  <si>
    <t>Phụ lục 1</t>
  </si>
  <si>
    <t>Phụ lục 2</t>
  </si>
  <si>
    <t>Phụ lục</t>
  </si>
  <si>
    <t>Dự án được UBND tỉnh Vĩnh Phúc hỗ trợ thực hiện và được Sở Tài chính thông báo cấp bổ sung về cho huyện vào 29/11/2023 tại Công văn số 3154/STC-QLNS</t>
  </si>
  <si>
    <t>Dự án được UBND tỉnh Vĩnh Phúc hỗ trợ thực hiện và được thông báo vốn vào tháng 11/2023</t>
  </si>
  <si>
    <t>B.1</t>
  </si>
  <si>
    <t>NGUỒN VỐN HỖ TRỢ CỦA UBND TỈNH VĨNH PHÚC</t>
  </si>
  <si>
    <t>C.1</t>
  </si>
  <si>
    <t>D.1</t>
  </si>
  <si>
    <t>NGUỒN KẾT DƯ SỬ DỤNG ĐẤT</t>
  </si>
  <si>
    <t>A.3</t>
  </si>
  <si>
    <t>NGUỒN KẾT DƯ CÂN ĐỐI NGÂN SÁCH THÀNH PHỐ VĨNH LONG</t>
  </si>
  <si>
    <t xml:space="preserve"> Nhà thầu thi công chậm tiến độ.</t>
  </si>
  <si>
    <t xml:space="preserve"> - Nhà thầu thi công chậm tiến độ.
 - Dự án được bố trí kế hoạch vốn để hoàn thành, đưa vào sử dụng trong năm kế hoạch nhưng không được bố trí vốn kế hoạch năm sau</t>
  </si>
  <si>
    <t>Dự án phải trình điều chỉnh quy hoạch, điều chỉnh tổng mặt bằng và thiết kế thi công nhiều lần làm mất nhiều thời gian, ảnh hưởng đến tiến độ thực hiện và giải ngân kế hoạch vốn của dự án. Vì vậy đề xuất kéo dài kế hoạch vốn năm 2023 sang 2024 để tiếp tục thanh toán cho các gói thầu</t>
  </si>
  <si>
    <t>Ghi chú</t>
  </si>
  <si>
    <t>Dự án cho phép bố trí vốn thực hiện dự án do quá thời gian bố trí vốn theo quy định tại khoản 2 Điều 52 Luật Đầu tư công</t>
  </si>
  <si>
    <t>(Kèm theo Tờ trình số: 34/TTr-UBND ngày 26/3/2024 của Ủy ban nhân dân tỉnh)</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</si>
</sst>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1" formatCode="_(* #,##0_);_(* \(#,##0\);_(* &quot;-&quot;_);_(@_)"/>
    <numFmt numFmtId="164" formatCode="_-* #,##0.00\ _₫_-;\-* #,##0.00\ _₫_-;_-* &quot;-&quot;??\ _₫_-;_-@_-"/>
  </numFmts>
  <fonts count="21" x14ac:knownFonts="1">
    <font>
      <sz val="11"/>
      <color theme="1"/>
      <name val="Calibri"/>
      <family val="2"/>
      <charset val="163"/>
      <scheme val="minor"/>
    </font>
    <font>
      <sz val="13"/>
      <color theme="1"/>
      <name val="Times New Roman"/>
      <family val="1"/>
    </font>
    <font>
      <b/>
      <sz val="13"/>
      <color theme="1"/>
      <name val="Times New Roman"/>
      <family val="1"/>
    </font>
    <font>
      <i/>
      <sz val="13"/>
      <color theme="1"/>
      <name val="Times New Roman"/>
      <family val="1"/>
    </font>
    <font>
      <b/>
      <sz val="16"/>
      <color theme="1"/>
      <name val="Times New Roman"/>
      <family val="1"/>
    </font>
    <font>
      <b/>
      <u/>
      <sz val="13"/>
      <color theme="1"/>
      <name val="Times New Roman"/>
      <family val="1"/>
    </font>
    <font>
      <b/>
      <sz val="13"/>
      <color theme="1"/>
      <name val="Times New Roman"/>
      <family val="1"/>
      <charset val="163"/>
    </font>
    <font>
      <b/>
      <sz val="20"/>
      <color theme="1"/>
      <name val="Times New Roman"/>
      <family val="1"/>
    </font>
    <font>
      <sz val="11"/>
      <color theme="1"/>
      <name val="Calibri"/>
      <family val="2"/>
      <charset val="163"/>
      <scheme val="minor"/>
    </font>
    <font>
      <i/>
      <sz val="16"/>
      <color theme="1"/>
      <name val="Times New Roman"/>
      <family val="1"/>
    </font>
    <font>
      <sz val="13"/>
      <name val="Times New Roman"/>
      <family val="1"/>
      <charset val="163"/>
    </font>
    <font>
      <sz val="10"/>
      <name val="Arial"/>
      <family val="2"/>
      <charset val="163"/>
    </font>
    <font>
      <sz val="10"/>
      <name val="Arial"/>
      <family val="2"/>
    </font>
    <font>
      <b/>
      <i/>
      <sz val="13"/>
      <color theme="1"/>
      <name val="Times New Roman"/>
      <family val="1"/>
    </font>
    <font>
      <sz val="13"/>
      <name val="Times New Roman"/>
      <family val="1"/>
    </font>
    <font>
      <sz val="11"/>
      <color theme="1"/>
      <name val="Times New Roman"/>
      <family val="2"/>
    </font>
    <font>
      <sz val="14"/>
      <name val="Times New Roman"/>
      <family val="1"/>
    </font>
    <font>
      <sz val="11"/>
      <color theme="1"/>
      <name val="Calibri"/>
      <family val="2"/>
      <scheme val="minor"/>
    </font>
    <font>
      <sz val="13"/>
      <color theme="1"/>
      <name val="Calibri"/>
      <family val="2"/>
      <scheme val="minor"/>
    </font>
    <font>
      <sz val="16"/>
      <color theme="1"/>
      <name val="Times New Roman"/>
      <family val="1"/>
    </font>
    <font>
      <b/>
      <u/>
      <sz val="16"/>
      <color theme="1"/>
      <name val="Times New Roman"/>
      <family val="1"/>
    </font>
  </fonts>
  <fills count="3">
    <fill>
      <patternFill patternType="none"/>
    </fill>
    <fill>
      <patternFill patternType="gray125"/>
    </fill>
    <fill>
      <patternFill patternType="solid">
        <fgColor rgb="FFFFFF00"/>
        <bgColor indexed="64"/>
      </patternFill>
    </fill>
  </fills>
  <borders count="6">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s>
  <cellStyleXfs count="10">
    <xf numFmtId="0" fontId="0" fillId="0" borderId="0"/>
    <xf numFmtId="164" fontId="8" fillId="0" borderId="0" applyFont="0" applyFill="0" applyBorder="0" applyAlignment="0" applyProtection="0"/>
    <xf numFmtId="0" fontId="11" fillId="0" borderId="0"/>
    <xf numFmtId="0" fontId="12" fillId="0" borderId="0"/>
    <xf numFmtId="0" fontId="12" fillId="0" borderId="0"/>
    <xf numFmtId="0" fontId="15" fillId="0" borderId="0"/>
    <xf numFmtId="0" fontId="12" fillId="0" borderId="0"/>
    <xf numFmtId="0" fontId="17" fillId="0" borderId="0"/>
    <xf numFmtId="0" fontId="18" fillId="0" borderId="0"/>
    <xf numFmtId="0" fontId="11" fillId="0" borderId="0"/>
  </cellStyleXfs>
  <cellXfs count="110">
    <xf numFmtId="0" fontId="0" fillId="0" borderId="0" xfId="0"/>
    <xf numFmtId="0" fontId="1" fillId="0" borderId="0" xfId="0" applyFont="1" applyAlignment="1">
      <alignment vertical="center"/>
    </xf>
    <xf numFmtId="0" fontId="1" fillId="0" borderId="1" xfId="0" applyFont="1" applyBorder="1" applyAlignment="1">
      <alignment vertical="center"/>
    </xf>
    <xf numFmtId="0" fontId="2" fillId="0" borderId="1" xfId="0" applyFont="1" applyBorder="1" applyAlignment="1">
      <alignment horizontal="center" vertical="center"/>
    </xf>
    <xf numFmtId="0" fontId="1" fillId="0" borderId="1" xfId="0" applyFont="1" applyBorder="1" applyAlignment="1">
      <alignment horizontal="center" vertical="center"/>
    </xf>
    <xf numFmtId="0" fontId="6" fillId="0" borderId="0" xfId="0" applyFont="1" applyAlignment="1">
      <alignment horizontal="center" vertical="center"/>
    </xf>
    <xf numFmtId="0" fontId="2" fillId="0" borderId="1" xfId="0" applyFont="1" applyBorder="1" applyAlignment="1">
      <alignment vertical="center" wrapText="1"/>
    </xf>
    <xf numFmtId="0" fontId="1" fillId="0" borderId="0" xfId="0" applyFont="1" applyAlignment="1">
      <alignment vertical="center" wrapText="1"/>
    </xf>
    <xf numFmtId="0" fontId="2" fillId="0" borderId="1" xfId="0" applyFont="1" applyBorder="1" applyAlignment="1">
      <alignment horizontal="center" vertical="center" wrapText="1"/>
    </xf>
    <xf numFmtId="0" fontId="1" fillId="0" borderId="1" xfId="0" applyFont="1" applyBorder="1" applyAlignment="1">
      <alignment vertical="center" wrapText="1"/>
    </xf>
    <xf numFmtId="0" fontId="6" fillId="0" borderId="1" xfId="0" applyFont="1" applyBorder="1" applyAlignment="1">
      <alignment horizontal="center" vertical="center" wrapText="1"/>
    </xf>
    <xf numFmtId="0" fontId="1" fillId="0" borderId="0" xfId="0" applyFont="1" applyAlignment="1">
      <alignment horizontal="center" vertical="center" wrapText="1"/>
    </xf>
    <xf numFmtId="0" fontId="1" fillId="0" borderId="1" xfId="0" applyFont="1" applyBorder="1" applyAlignment="1">
      <alignment horizontal="center" vertical="center" wrapText="1"/>
    </xf>
    <xf numFmtId="41" fontId="10" fillId="0" borderId="1" xfId="2" applyNumberFormat="1" applyFont="1" applyFill="1" applyBorder="1" applyAlignment="1">
      <alignment vertical="center"/>
    </xf>
    <xf numFmtId="3" fontId="1" fillId="0" borderId="1" xfId="0" applyNumberFormat="1" applyFont="1" applyBorder="1" applyAlignment="1">
      <alignment vertical="center"/>
    </xf>
    <xf numFmtId="0" fontId="1" fillId="0" borderId="0" xfId="0" applyFont="1" applyAlignment="1">
      <alignment horizontal="left" vertical="center" wrapText="1"/>
    </xf>
    <xf numFmtId="0" fontId="1" fillId="0" borderId="1" xfId="0" applyFont="1" applyBorder="1" applyAlignment="1">
      <alignment horizontal="left" vertical="center" wrapText="1"/>
    </xf>
    <xf numFmtId="0" fontId="13" fillId="0" borderId="1" xfId="0" applyFont="1" applyBorder="1" applyAlignment="1">
      <alignment horizontal="center" vertical="center"/>
    </xf>
    <xf numFmtId="0" fontId="13" fillId="0" borderId="1" xfId="0" applyFont="1" applyBorder="1" applyAlignment="1">
      <alignment vertical="center" wrapText="1"/>
    </xf>
    <xf numFmtId="0" fontId="3" fillId="0" borderId="1" xfId="0" applyFont="1" applyBorder="1" applyAlignment="1">
      <alignment horizontal="center" vertical="center" wrapText="1"/>
    </xf>
    <xf numFmtId="0" fontId="3" fillId="0" borderId="1" xfId="0" applyFont="1" applyBorder="1" applyAlignment="1">
      <alignment vertical="center"/>
    </xf>
    <xf numFmtId="0" fontId="3" fillId="0" borderId="0" xfId="0" applyFont="1" applyAlignment="1">
      <alignment vertical="center"/>
    </xf>
    <xf numFmtId="41" fontId="3" fillId="0" borderId="1" xfId="0" applyNumberFormat="1" applyFont="1" applyBorder="1" applyAlignment="1">
      <alignment vertical="center"/>
    </xf>
    <xf numFmtId="0" fontId="3" fillId="0" borderId="1" xfId="0" applyFont="1" applyBorder="1" applyAlignment="1">
      <alignment horizontal="left" vertical="center" wrapText="1"/>
    </xf>
    <xf numFmtId="0" fontId="1" fillId="0"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1" xfId="0" applyFont="1" applyFill="1" applyBorder="1" applyAlignment="1">
      <alignment vertical="center" wrapText="1"/>
    </xf>
    <xf numFmtId="0" fontId="14" fillId="0" borderId="1" xfId="4" applyFont="1" applyBorder="1" applyAlignment="1">
      <alignment vertical="center" wrapText="1"/>
    </xf>
    <xf numFmtId="0" fontId="14" fillId="0" borderId="1" xfId="5" applyFont="1" applyBorder="1" applyAlignment="1">
      <alignment horizontal="center" vertical="center" wrapText="1"/>
    </xf>
    <xf numFmtId="3" fontId="14" fillId="0" borderId="1" xfId="5" applyNumberFormat="1" applyFont="1" applyBorder="1" applyAlignment="1">
      <alignment vertical="center"/>
    </xf>
    <xf numFmtId="3" fontId="1" fillId="0" borderId="1" xfId="1" applyNumberFormat="1" applyFont="1" applyBorder="1" applyAlignment="1">
      <alignment vertical="center"/>
    </xf>
    <xf numFmtId="41" fontId="1" fillId="0" borderId="1" xfId="0" applyNumberFormat="1" applyFont="1" applyBorder="1" applyAlignment="1">
      <alignment vertical="center"/>
    </xf>
    <xf numFmtId="0" fontId="2" fillId="0" borderId="1" xfId="0" applyFont="1" applyBorder="1" applyAlignment="1">
      <alignment vertical="center"/>
    </xf>
    <xf numFmtId="41" fontId="2" fillId="0" borderId="1" xfId="0" applyNumberFormat="1" applyFont="1" applyBorder="1" applyAlignment="1">
      <alignment vertical="center"/>
    </xf>
    <xf numFmtId="0" fontId="2" fillId="0" borderId="1" xfId="0" applyFont="1" applyBorder="1" applyAlignment="1">
      <alignment horizontal="left" vertical="center" wrapText="1"/>
    </xf>
    <xf numFmtId="0" fontId="2" fillId="0" borderId="0" xfId="0" applyFont="1" applyAlignment="1">
      <alignment vertical="center"/>
    </xf>
    <xf numFmtId="0" fontId="2" fillId="2" borderId="1" xfId="0" applyFont="1" applyFill="1" applyBorder="1" applyAlignment="1">
      <alignment horizontal="center" vertical="center" wrapText="1"/>
    </xf>
    <xf numFmtId="41" fontId="2" fillId="2" borderId="1" xfId="0" applyNumberFormat="1" applyFont="1" applyFill="1" applyBorder="1" applyAlignment="1">
      <alignment vertical="center"/>
    </xf>
    <xf numFmtId="0" fontId="2" fillId="2" borderId="1" xfId="0" applyFont="1" applyFill="1" applyBorder="1" applyAlignment="1">
      <alignment vertical="center"/>
    </xf>
    <xf numFmtId="0" fontId="2" fillId="2" borderId="1" xfId="0" applyFont="1" applyFill="1" applyBorder="1" applyAlignment="1">
      <alignment horizontal="left" vertical="center" wrapText="1"/>
    </xf>
    <xf numFmtId="0" fontId="2" fillId="2" borderId="0" xfId="0" applyFont="1" applyFill="1" applyAlignment="1">
      <alignment vertical="center"/>
    </xf>
    <xf numFmtId="3" fontId="16" fillId="0" borderId="1" xfId="0" applyNumberFormat="1" applyFont="1" applyBorder="1" applyAlignment="1">
      <alignment vertical="center" wrapText="1"/>
    </xf>
    <xf numFmtId="1" fontId="14" fillId="0" borderId="1" xfId="6" applyNumberFormat="1" applyFont="1" applyBorder="1" applyAlignment="1">
      <alignment horizontal="justify" vertical="center" wrapText="1"/>
    </xf>
    <xf numFmtId="0" fontId="14" fillId="0" borderId="1" xfId="7" applyFont="1" applyBorder="1" applyAlignment="1">
      <alignment horizontal="center" vertical="center" wrapText="1"/>
    </xf>
    <xf numFmtId="41" fontId="14" fillId="0" borderId="1" xfId="0" applyNumberFormat="1" applyFont="1" applyBorder="1" applyAlignment="1">
      <alignment vertical="center"/>
    </xf>
    <xf numFmtId="3" fontId="14" fillId="0" borderId="1" xfId="6" applyNumberFormat="1"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vertical="center" wrapText="1"/>
    </xf>
    <xf numFmtId="0" fontId="1" fillId="0" borderId="1" xfId="0" applyFont="1" applyFill="1" applyBorder="1" applyAlignment="1">
      <alignment horizontal="left" vertical="center" wrapText="1"/>
    </xf>
    <xf numFmtId="0" fontId="1" fillId="0" borderId="0" xfId="0" applyFont="1" applyFill="1" applyAlignment="1">
      <alignment vertical="center"/>
    </xf>
    <xf numFmtId="0" fontId="1" fillId="0" borderId="0" xfId="0" applyFont="1" applyFill="1" applyAlignment="1">
      <alignment vertical="center" wrapText="1"/>
    </xf>
    <xf numFmtId="0" fontId="1" fillId="0" borderId="0" xfId="0" applyFont="1" applyFill="1" applyAlignment="1">
      <alignment horizontal="center" vertical="center" wrapText="1"/>
    </xf>
    <xf numFmtId="0" fontId="6" fillId="0" borderId="0" xfId="0" applyFont="1" applyFill="1" applyAlignment="1">
      <alignment horizontal="center" vertical="center"/>
    </xf>
    <xf numFmtId="0" fontId="6" fillId="0" borderId="1" xfId="0" applyFont="1" applyFill="1" applyBorder="1" applyAlignment="1">
      <alignment horizontal="center" vertical="center" wrapText="1"/>
    </xf>
    <xf numFmtId="0" fontId="2" fillId="0" borderId="1" xfId="0" applyFont="1" applyFill="1" applyBorder="1" applyAlignment="1">
      <alignment vertical="center"/>
    </xf>
    <xf numFmtId="0" fontId="2" fillId="0" borderId="1" xfId="0" applyFont="1" applyFill="1" applyBorder="1" applyAlignment="1">
      <alignment horizontal="center" vertical="center" wrapText="1"/>
    </xf>
    <xf numFmtId="41" fontId="2" fillId="0" borderId="1" xfId="0" applyNumberFormat="1" applyFont="1" applyFill="1" applyBorder="1" applyAlignment="1">
      <alignment vertical="center"/>
    </xf>
    <xf numFmtId="0" fontId="2" fillId="0" borderId="1" xfId="0" applyFont="1" applyFill="1" applyBorder="1" applyAlignment="1">
      <alignment horizontal="left" vertical="center" wrapText="1"/>
    </xf>
    <xf numFmtId="0" fontId="2" fillId="0" borderId="0" xfId="0" applyFont="1" applyFill="1" applyAlignment="1">
      <alignment vertical="center"/>
    </xf>
    <xf numFmtId="0" fontId="2" fillId="0" borderId="1" xfId="0" applyFont="1" applyFill="1" applyBorder="1" applyAlignment="1">
      <alignment horizontal="center" vertical="center"/>
    </xf>
    <xf numFmtId="0" fontId="2" fillId="0" borderId="1" xfId="0" applyFont="1" applyFill="1" applyBorder="1" applyAlignment="1">
      <alignment vertical="center" wrapText="1"/>
    </xf>
    <xf numFmtId="0" fontId="13" fillId="0" borderId="1" xfId="0" applyFont="1" applyFill="1" applyBorder="1" applyAlignment="1">
      <alignment horizontal="center" vertical="center"/>
    </xf>
    <xf numFmtId="0" fontId="13" fillId="0" borderId="1" xfId="0" applyFont="1" applyFill="1" applyBorder="1" applyAlignment="1">
      <alignment vertical="center" wrapText="1"/>
    </xf>
    <xf numFmtId="0" fontId="13" fillId="0" borderId="1" xfId="0" applyFont="1" applyFill="1" applyBorder="1" applyAlignment="1">
      <alignment horizontal="center" vertical="center" wrapText="1"/>
    </xf>
    <xf numFmtId="41" fontId="13" fillId="0" borderId="1" xfId="0" applyNumberFormat="1" applyFont="1" applyFill="1" applyBorder="1" applyAlignment="1">
      <alignment vertical="center"/>
    </xf>
    <xf numFmtId="0" fontId="13" fillId="0" borderId="1" xfId="0" applyFont="1" applyFill="1" applyBorder="1" applyAlignment="1">
      <alignment vertical="center"/>
    </xf>
    <xf numFmtId="0" fontId="13" fillId="0" borderId="1" xfId="0" applyFont="1" applyFill="1" applyBorder="1" applyAlignment="1">
      <alignment horizontal="left" vertical="center" wrapText="1"/>
    </xf>
    <xf numFmtId="0" fontId="13" fillId="0" borderId="0" xfId="0" applyFont="1" applyFill="1" applyAlignment="1">
      <alignment vertical="center"/>
    </xf>
    <xf numFmtId="0" fontId="1" fillId="0" borderId="1" xfId="0" quotePrefix="1" applyFont="1" applyFill="1" applyBorder="1" applyAlignment="1">
      <alignment vertical="center" wrapText="1"/>
    </xf>
    <xf numFmtId="0" fontId="1" fillId="0" borderId="0" xfId="0" applyFont="1" applyFill="1" applyAlignment="1">
      <alignment horizontal="left" vertical="center" wrapText="1"/>
    </xf>
    <xf numFmtId="0" fontId="1" fillId="0" borderId="1" xfId="0" applyFont="1" applyFill="1" applyBorder="1" applyAlignment="1">
      <alignment vertical="center"/>
    </xf>
    <xf numFmtId="41" fontId="1" fillId="0" borderId="1" xfId="0" applyNumberFormat="1" applyFont="1" applyFill="1" applyBorder="1" applyAlignment="1">
      <alignment vertical="center"/>
    </xf>
    <xf numFmtId="0" fontId="3" fillId="0" borderId="1" xfId="0" applyFont="1" applyFill="1" applyBorder="1" applyAlignment="1">
      <alignment horizontal="center" vertical="center" wrapText="1"/>
    </xf>
    <xf numFmtId="41" fontId="3" fillId="0" borderId="1" xfId="0" applyNumberFormat="1" applyFont="1" applyFill="1" applyBorder="1" applyAlignment="1">
      <alignment vertical="center"/>
    </xf>
    <xf numFmtId="0" fontId="3" fillId="0" borderId="1" xfId="0" applyFont="1" applyFill="1" applyBorder="1" applyAlignment="1">
      <alignment vertical="center"/>
    </xf>
    <xf numFmtId="0" fontId="3" fillId="0" borderId="1" xfId="0" applyFont="1" applyFill="1" applyBorder="1" applyAlignment="1">
      <alignment horizontal="left" vertical="center" wrapText="1"/>
    </xf>
    <xf numFmtId="0" fontId="3" fillId="0" borderId="0" xfId="0" applyFont="1" applyFill="1" applyAlignment="1">
      <alignment vertical="center"/>
    </xf>
    <xf numFmtId="0" fontId="19" fillId="0" borderId="0" xfId="0" applyFont="1" applyFill="1" applyAlignment="1">
      <alignment horizontal="left" vertical="center" wrapText="1"/>
    </xf>
    <xf numFmtId="0" fontId="19" fillId="0" borderId="0" xfId="0" applyFont="1" applyFill="1" applyAlignment="1">
      <alignment horizontal="left" vertical="center"/>
    </xf>
    <xf numFmtId="0" fontId="1" fillId="0" borderId="0" xfId="0" applyFont="1" applyFill="1" applyAlignment="1">
      <alignment horizontal="left" vertical="center"/>
    </xf>
    <xf numFmtId="0" fontId="6" fillId="0" borderId="1"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1" xfId="0" applyFont="1" applyFill="1" applyBorder="1" applyAlignment="1">
      <alignment horizontal="center" vertical="center"/>
    </xf>
    <xf numFmtId="0" fontId="3" fillId="0" borderId="0" xfId="0" applyFont="1" applyFill="1" applyBorder="1" applyAlignment="1">
      <alignment horizontal="right" vertical="center"/>
    </xf>
    <xf numFmtId="0" fontId="4" fillId="0" borderId="0" xfId="0" applyFont="1" applyFill="1" applyAlignment="1">
      <alignment horizontal="center" vertical="center"/>
    </xf>
    <xf numFmtId="0" fontId="7" fillId="0" borderId="0" xfId="0" applyFont="1" applyFill="1" applyAlignment="1">
      <alignment horizontal="center" vertical="center" wrapText="1"/>
    </xf>
    <xf numFmtId="0" fontId="9" fillId="0" borderId="0" xfId="0" applyFont="1" applyFill="1" applyAlignment="1">
      <alignment horizontal="center" vertical="center" wrapText="1"/>
    </xf>
    <xf numFmtId="0" fontId="6" fillId="0" borderId="3"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4" xfId="0" applyFont="1" applyFill="1" applyBorder="1" applyAlignment="1">
      <alignment horizontal="center" vertical="center"/>
    </xf>
    <xf numFmtId="0" fontId="1" fillId="0" borderId="3"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3" xfId="0" applyFont="1" applyFill="1" applyBorder="1" applyAlignment="1">
      <alignment horizontal="left" vertical="center" wrapText="1"/>
    </xf>
    <xf numFmtId="0" fontId="1" fillId="0" borderId="5"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0" xfId="0" applyFont="1" applyAlignment="1">
      <alignment horizontal="left" vertical="center"/>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5" xfId="0" applyFont="1" applyBorder="1" applyAlignment="1">
      <alignment horizontal="center" vertical="center" wrapText="1"/>
    </xf>
    <xf numFmtId="0" fontId="6" fillId="0" borderId="4" xfId="0" applyFont="1" applyBorder="1" applyAlignment="1">
      <alignment horizontal="center" vertical="center" wrapText="1"/>
    </xf>
    <xf numFmtId="0" fontId="6" fillId="0" borderId="1" xfId="0" applyFont="1" applyBorder="1" applyAlignment="1">
      <alignment horizontal="center" vertical="center"/>
    </xf>
    <xf numFmtId="0" fontId="4" fillId="0" borderId="0" xfId="0" applyFont="1" applyAlignment="1">
      <alignment horizontal="center" vertical="center"/>
    </xf>
    <xf numFmtId="0" fontId="7" fillId="0" borderId="0" xfId="0" applyFont="1" applyAlignment="1">
      <alignment horizontal="center" vertical="center" wrapText="1"/>
    </xf>
    <xf numFmtId="0" fontId="3" fillId="0" borderId="2" xfId="0" applyFont="1" applyBorder="1" applyAlignment="1">
      <alignment horizontal="right" vertical="center"/>
    </xf>
  </cellXfs>
  <cellStyles count="10">
    <cellStyle name="Comma" xfId="1" builtinId="3"/>
    <cellStyle name="Normal" xfId="0" builtinId="0"/>
    <cellStyle name="Normal 10 2" xfId="2"/>
    <cellStyle name="Normal 100" xfId="7"/>
    <cellStyle name="Normal 12" xfId="3"/>
    <cellStyle name="Normal 2" xfId="4"/>
    <cellStyle name="Normal 341" xfId="9"/>
    <cellStyle name="Normal 519" xfId="8"/>
    <cellStyle name="Normal 9" xfId="5"/>
    <cellStyle name="Normal_Bieu mau (CV )" xfId="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5"/>
  <sheetViews>
    <sheetView tabSelected="1" view="pageBreakPreview" zoomScale="60" zoomScaleNormal="60" workbookViewId="0">
      <selection activeCell="A4" sqref="A4:R4"/>
    </sheetView>
  </sheetViews>
  <sheetFormatPr defaultColWidth="9" defaultRowHeight="16.8" x14ac:dyDescent="0.3"/>
  <cols>
    <col min="1" max="1" width="7.88671875" style="50" customWidth="1"/>
    <col min="2" max="2" width="47.44140625" style="51" customWidth="1"/>
    <col min="3" max="4" width="15.6640625" style="52" customWidth="1"/>
    <col min="5" max="5" width="19.6640625" style="52" customWidth="1"/>
    <col min="6" max="6" width="24.109375" style="50" customWidth="1"/>
    <col min="7" max="7" width="24.77734375" style="50" customWidth="1"/>
    <col min="8" max="8" width="25.21875" style="50" customWidth="1"/>
    <col min="9" max="9" width="20.6640625" style="50" customWidth="1"/>
    <col min="10" max="10" width="22.109375" style="50" customWidth="1"/>
    <col min="11" max="11" width="21.5546875" style="50" customWidth="1"/>
    <col min="12" max="12" width="21.21875" style="50" customWidth="1"/>
    <col min="13" max="13" width="20.44140625" style="50" customWidth="1"/>
    <col min="14" max="14" width="21.5546875" style="50" customWidth="1"/>
    <col min="15" max="15" width="42.88671875" style="50" customWidth="1"/>
    <col min="16" max="16" width="29" style="50" hidden="1" customWidth="1"/>
    <col min="17" max="17" width="29" style="70" customWidth="1"/>
    <col min="18" max="18" width="28.44140625" style="50" customWidth="1"/>
    <col min="19" max="16384" width="9" style="50"/>
  </cols>
  <sheetData>
    <row r="1" spans="1:18" ht="30.75" customHeight="1" x14ac:dyDescent="0.3">
      <c r="A1" s="87" t="s">
        <v>149</v>
      </c>
      <c r="B1" s="87"/>
      <c r="C1" s="87"/>
      <c r="D1" s="87"/>
      <c r="E1" s="87"/>
      <c r="F1" s="87"/>
      <c r="G1" s="87"/>
      <c r="H1" s="87"/>
      <c r="I1" s="87"/>
      <c r="J1" s="87"/>
      <c r="K1" s="87"/>
      <c r="L1" s="87"/>
      <c r="M1" s="87"/>
      <c r="N1" s="87"/>
      <c r="O1" s="87"/>
      <c r="P1" s="87"/>
      <c r="Q1" s="87"/>
      <c r="R1" s="87"/>
    </row>
    <row r="2" spans="1:18" ht="63.75" customHeight="1" x14ac:dyDescent="0.3">
      <c r="A2" s="88" t="s">
        <v>148</v>
      </c>
      <c r="B2" s="88"/>
      <c r="C2" s="88"/>
      <c r="D2" s="88"/>
      <c r="E2" s="88"/>
      <c r="F2" s="88"/>
      <c r="G2" s="88"/>
      <c r="H2" s="88"/>
      <c r="I2" s="88"/>
      <c r="J2" s="88"/>
      <c r="K2" s="88"/>
      <c r="L2" s="88"/>
      <c r="M2" s="88"/>
      <c r="N2" s="88"/>
      <c r="O2" s="88"/>
      <c r="P2" s="88"/>
      <c r="Q2" s="88"/>
      <c r="R2" s="88"/>
    </row>
    <row r="3" spans="1:18" ht="39.9" customHeight="1" x14ac:dyDescent="0.3">
      <c r="A3" s="88" t="s">
        <v>28</v>
      </c>
      <c r="B3" s="88"/>
      <c r="C3" s="88"/>
      <c r="D3" s="88"/>
      <c r="E3" s="88"/>
      <c r="F3" s="88"/>
      <c r="G3" s="88"/>
      <c r="H3" s="88"/>
      <c r="I3" s="88"/>
      <c r="J3" s="88"/>
      <c r="K3" s="88"/>
      <c r="L3" s="88"/>
      <c r="M3" s="88"/>
      <c r="N3" s="88"/>
      <c r="O3" s="88"/>
      <c r="P3" s="88"/>
      <c r="Q3" s="88"/>
      <c r="R3" s="88"/>
    </row>
    <row r="4" spans="1:18" ht="30" customHeight="1" x14ac:dyDescent="0.3">
      <c r="A4" s="89" t="s">
        <v>166</v>
      </c>
      <c r="B4" s="89"/>
      <c r="C4" s="89"/>
      <c r="D4" s="89"/>
      <c r="E4" s="89"/>
      <c r="F4" s="89"/>
      <c r="G4" s="89"/>
      <c r="H4" s="89"/>
      <c r="I4" s="89"/>
      <c r="J4" s="89"/>
      <c r="K4" s="89"/>
      <c r="L4" s="89"/>
      <c r="M4" s="89"/>
      <c r="N4" s="89"/>
      <c r="O4" s="89"/>
      <c r="P4" s="89"/>
      <c r="Q4" s="89"/>
      <c r="R4" s="89"/>
    </row>
    <row r="5" spans="1:18" ht="30.75" customHeight="1" x14ac:dyDescent="0.3">
      <c r="M5" s="86" t="s">
        <v>11</v>
      </c>
      <c r="N5" s="86"/>
      <c r="O5" s="86"/>
      <c r="P5" s="86"/>
      <c r="Q5" s="86"/>
      <c r="R5" s="86"/>
    </row>
    <row r="6" spans="1:18" s="53" customFormat="1" ht="41.25" customHeight="1" x14ac:dyDescent="0.3">
      <c r="A6" s="85" t="s">
        <v>0</v>
      </c>
      <c r="B6" s="81" t="s">
        <v>1</v>
      </c>
      <c r="C6" s="81" t="s">
        <v>2</v>
      </c>
      <c r="D6" s="81" t="s">
        <v>10</v>
      </c>
      <c r="E6" s="81" t="s">
        <v>8</v>
      </c>
      <c r="F6" s="81"/>
      <c r="G6" s="81"/>
      <c r="H6" s="81"/>
      <c r="I6" s="81"/>
      <c r="J6" s="81" t="s">
        <v>19</v>
      </c>
      <c r="K6" s="81" t="s">
        <v>13</v>
      </c>
      <c r="L6" s="81" t="s">
        <v>14</v>
      </c>
      <c r="M6" s="81"/>
      <c r="N6" s="81"/>
      <c r="O6" s="82" t="s">
        <v>12</v>
      </c>
      <c r="P6" s="82" t="s">
        <v>22</v>
      </c>
      <c r="Q6" s="82" t="s">
        <v>21</v>
      </c>
      <c r="R6" s="81" t="s">
        <v>164</v>
      </c>
    </row>
    <row r="7" spans="1:18" s="53" customFormat="1" ht="41.25" customHeight="1" x14ac:dyDescent="0.3">
      <c r="A7" s="85"/>
      <c r="B7" s="81"/>
      <c r="C7" s="81"/>
      <c r="D7" s="81"/>
      <c r="E7" s="81" t="s">
        <v>9</v>
      </c>
      <c r="F7" s="81" t="s">
        <v>3</v>
      </c>
      <c r="G7" s="81"/>
      <c r="H7" s="81"/>
      <c r="I7" s="81"/>
      <c r="J7" s="81"/>
      <c r="K7" s="81"/>
      <c r="L7" s="81" t="s">
        <v>4</v>
      </c>
      <c r="M7" s="81" t="s">
        <v>20</v>
      </c>
      <c r="N7" s="81" t="s">
        <v>25</v>
      </c>
      <c r="O7" s="83"/>
      <c r="P7" s="83"/>
      <c r="Q7" s="83"/>
      <c r="R7" s="81"/>
    </row>
    <row r="8" spans="1:18" s="53" customFormat="1" ht="32.25" customHeight="1" x14ac:dyDescent="0.3">
      <c r="A8" s="85"/>
      <c r="B8" s="81"/>
      <c r="C8" s="81"/>
      <c r="D8" s="81"/>
      <c r="E8" s="81"/>
      <c r="F8" s="81" t="s">
        <v>4</v>
      </c>
      <c r="G8" s="81" t="s">
        <v>15</v>
      </c>
      <c r="H8" s="81"/>
      <c r="I8" s="81"/>
      <c r="J8" s="81"/>
      <c r="K8" s="81"/>
      <c r="L8" s="81"/>
      <c r="M8" s="81"/>
      <c r="N8" s="81"/>
      <c r="O8" s="83"/>
      <c r="P8" s="83"/>
      <c r="Q8" s="83"/>
      <c r="R8" s="81"/>
    </row>
    <row r="9" spans="1:18" s="53" customFormat="1" ht="36.75" customHeight="1" x14ac:dyDescent="0.3">
      <c r="A9" s="85"/>
      <c r="B9" s="81"/>
      <c r="C9" s="81"/>
      <c r="D9" s="81"/>
      <c r="E9" s="81"/>
      <c r="F9" s="81"/>
      <c r="G9" s="54" t="s">
        <v>16</v>
      </c>
      <c r="H9" s="54" t="s">
        <v>17</v>
      </c>
      <c r="I9" s="54" t="s">
        <v>18</v>
      </c>
      <c r="J9" s="81"/>
      <c r="K9" s="81"/>
      <c r="L9" s="81"/>
      <c r="M9" s="81"/>
      <c r="N9" s="81"/>
      <c r="O9" s="84"/>
      <c r="P9" s="84"/>
      <c r="Q9" s="84"/>
      <c r="R9" s="81"/>
    </row>
    <row r="10" spans="1:18" s="59" customFormat="1" ht="50.1" customHeight="1" x14ac:dyDescent="0.3">
      <c r="A10" s="55"/>
      <c r="B10" s="56" t="s">
        <v>23</v>
      </c>
      <c r="C10" s="56"/>
      <c r="D10" s="56"/>
      <c r="E10" s="56"/>
      <c r="F10" s="57">
        <f>SUM(F11,F15,F26,F30)</f>
        <v>8686372812728</v>
      </c>
      <c r="G10" s="57">
        <f t="shared" ref="G10:N10" si="0">SUM(G11,G15,G26,G30)</f>
        <v>4369769000000</v>
      </c>
      <c r="H10" s="57">
        <f t="shared" si="0"/>
        <v>3465954216877</v>
      </c>
      <c r="I10" s="57">
        <f t="shared" si="0"/>
        <v>0</v>
      </c>
      <c r="J10" s="57">
        <f t="shared" si="0"/>
        <v>650679000000</v>
      </c>
      <c r="K10" s="57">
        <f t="shared" si="0"/>
        <v>475679627762</v>
      </c>
      <c r="L10" s="57">
        <f t="shared" si="0"/>
        <v>174999372238</v>
      </c>
      <c r="M10" s="57">
        <f t="shared" si="0"/>
        <v>107112159077</v>
      </c>
      <c r="N10" s="57">
        <f t="shared" si="0"/>
        <v>67887213161</v>
      </c>
      <c r="O10" s="55"/>
      <c r="P10" s="55"/>
      <c r="Q10" s="58"/>
      <c r="R10" s="55"/>
    </row>
    <row r="11" spans="1:18" s="59" customFormat="1" ht="39.9" customHeight="1" x14ac:dyDescent="0.3">
      <c r="A11" s="60" t="s">
        <v>6</v>
      </c>
      <c r="B11" s="61" t="s">
        <v>107</v>
      </c>
      <c r="C11" s="56"/>
      <c r="D11" s="56"/>
      <c r="E11" s="56"/>
      <c r="F11" s="57">
        <f>SUM(F12)</f>
        <v>65816050037</v>
      </c>
      <c r="G11" s="57">
        <f t="shared" ref="G11:N11" si="1">SUM(G12)</f>
        <v>0</v>
      </c>
      <c r="H11" s="57">
        <f t="shared" si="1"/>
        <v>65816050037</v>
      </c>
      <c r="I11" s="57">
        <f t="shared" si="1"/>
        <v>0</v>
      </c>
      <c r="J11" s="57">
        <f t="shared" si="1"/>
        <v>10000000000</v>
      </c>
      <c r="K11" s="57">
        <f t="shared" si="1"/>
        <v>8126728260</v>
      </c>
      <c r="L11" s="57">
        <f t="shared" si="1"/>
        <v>1873271740</v>
      </c>
      <c r="M11" s="57">
        <f t="shared" si="1"/>
        <v>1873271740</v>
      </c>
      <c r="N11" s="57">
        <f t="shared" si="1"/>
        <v>0</v>
      </c>
      <c r="O11" s="55"/>
      <c r="P11" s="55"/>
      <c r="Q11" s="58"/>
      <c r="R11" s="55"/>
    </row>
    <row r="12" spans="1:18" s="59" customFormat="1" ht="30" customHeight="1" x14ac:dyDescent="0.3">
      <c r="A12" s="60" t="s">
        <v>5</v>
      </c>
      <c r="B12" s="61" t="s">
        <v>24</v>
      </c>
      <c r="C12" s="56"/>
      <c r="D12" s="56"/>
      <c r="E12" s="56"/>
      <c r="F12" s="57">
        <f>SUM(F13)</f>
        <v>65816050037</v>
      </c>
      <c r="G12" s="57">
        <f t="shared" ref="G12:N12" si="2">SUM(G13)</f>
        <v>0</v>
      </c>
      <c r="H12" s="57">
        <f t="shared" si="2"/>
        <v>65816050037</v>
      </c>
      <c r="I12" s="57">
        <f t="shared" si="2"/>
        <v>0</v>
      </c>
      <c r="J12" s="57">
        <f t="shared" si="2"/>
        <v>10000000000</v>
      </c>
      <c r="K12" s="57">
        <f t="shared" si="2"/>
        <v>8126728260</v>
      </c>
      <c r="L12" s="57">
        <f t="shared" si="2"/>
        <v>1873271740</v>
      </c>
      <c r="M12" s="57">
        <f t="shared" si="2"/>
        <v>1873271740</v>
      </c>
      <c r="N12" s="57">
        <f t="shared" si="2"/>
        <v>0</v>
      </c>
      <c r="O12" s="55"/>
      <c r="P12" s="55"/>
      <c r="Q12" s="58"/>
      <c r="R12" s="55"/>
    </row>
    <row r="13" spans="1:18" s="68" customFormat="1" ht="30" customHeight="1" x14ac:dyDescent="0.3">
      <c r="A13" s="62" t="s">
        <v>46</v>
      </c>
      <c r="B13" s="63" t="s">
        <v>142</v>
      </c>
      <c r="C13" s="64"/>
      <c r="D13" s="64"/>
      <c r="E13" s="64"/>
      <c r="F13" s="65">
        <f t="shared" ref="F13:N13" si="3">SUM(F14:F14)</f>
        <v>65816050037</v>
      </c>
      <c r="G13" s="65">
        <f t="shared" si="3"/>
        <v>0</v>
      </c>
      <c r="H13" s="65">
        <f t="shared" si="3"/>
        <v>65816050037</v>
      </c>
      <c r="I13" s="65">
        <f t="shared" si="3"/>
        <v>0</v>
      </c>
      <c r="J13" s="65">
        <f t="shared" si="3"/>
        <v>10000000000</v>
      </c>
      <c r="K13" s="65">
        <f t="shared" si="3"/>
        <v>8126728260</v>
      </c>
      <c r="L13" s="65">
        <f t="shared" si="3"/>
        <v>1873271740</v>
      </c>
      <c r="M13" s="65">
        <f t="shared" si="3"/>
        <v>1873271740</v>
      </c>
      <c r="N13" s="65">
        <f t="shared" si="3"/>
        <v>0</v>
      </c>
      <c r="O13" s="66"/>
      <c r="P13" s="66"/>
      <c r="Q13" s="67"/>
      <c r="R13" s="66"/>
    </row>
    <row r="14" spans="1:18" ht="153.75" customHeight="1" x14ac:dyDescent="0.3">
      <c r="A14" s="47">
        <v>1</v>
      </c>
      <c r="B14" s="48" t="s">
        <v>108</v>
      </c>
      <c r="C14" s="24" t="s">
        <v>144</v>
      </c>
      <c r="D14" s="24" t="s">
        <v>54</v>
      </c>
      <c r="E14" s="24" t="s">
        <v>109</v>
      </c>
      <c r="F14" s="13">
        <v>65816050037</v>
      </c>
      <c r="G14" s="13">
        <v>0</v>
      </c>
      <c r="H14" s="13">
        <v>65816050037</v>
      </c>
      <c r="I14" s="13">
        <v>0</v>
      </c>
      <c r="J14" s="13">
        <v>10000000000</v>
      </c>
      <c r="K14" s="13">
        <v>8126728260</v>
      </c>
      <c r="L14" s="13">
        <v>1873271740</v>
      </c>
      <c r="M14" s="13">
        <v>1873271740</v>
      </c>
      <c r="N14" s="13">
        <v>0</v>
      </c>
      <c r="O14" s="48" t="s">
        <v>163</v>
      </c>
      <c r="P14" s="48"/>
      <c r="Q14" s="49" t="s">
        <v>58</v>
      </c>
      <c r="R14" s="71"/>
    </row>
    <row r="15" spans="1:18" s="59" customFormat="1" ht="39.9" customHeight="1" x14ac:dyDescent="0.3">
      <c r="A15" s="60" t="s">
        <v>7</v>
      </c>
      <c r="B15" s="61" t="s">
        <v>45</v>
      </c>
      <c r="C15" s="56"/>
      <c r="D15" s="56"/>
      <c r="E15" s="56"/>
      <c r="F15" s="57">
        <f>SUM(F16)</f>
        <v>7371910595851</v>
      </c>
      <c r="G15" s="57">
        <f t="shared" ref="G15:N15" si="4">SUM(G16)</f>
        <v>3947969000000</v>
      </c>
      <c r="H15" s="57">
        <f t="shared" si="4"/>
        <v>2573292000000</v>
      </c>
      <c r="I15" s="57">
        <f t="shared" si="4"/>
        <v>0</v>
      </c>
      <c r="J15" s="57">
        <f t="shared" si="4"/>
        <v>426700000000</v>
      </c>
      <c r="K15" s="57">
        <f t="shared" si="4"/>
        <v>376317944155</v>
      </c>
      <c r="L15" s="57">
        <f t="shared" si="4"/>
        <v>50382055845</v>
      </c>
      <c r="M15" s="57">
        <f t="shared" si="4"/>
        <v>33411130803</v>
      </c>
      <c r="N15" s="57">
        <f t="shared" si="4"/>
        <v>16970925042</v>
      </c>
      <c r="O15" s="55"/>
      <c r="P15" s="55"/>
      <c r="Q15" s="58"/>
      <c r="R15" s="55"/>
    </row>
    <row r="16" spans="1:18" s="59" customFormat="1" ht="30" customHeight="1" x14ac:dyDescent="0.3">
      <c r="A16" s="60" t="s">
        <v>5</v>
      </c>
      <c r="B16" s="61" t="s">
        <v>24</v>
      </c>
      <c r="C16" s="56"/>
      <c r="D16" s="56"/>
      <c r="E16" s="56"/>
      <c r="F16" s="57">
        <f>SUM(F17,F20,F23)</f>
        <v>7371910595851</v>
      </c>
      <c r="G16" s="57">
        <f t="shared" ref="G16:N16" si="5">SUM(G17,G20,G23)</f>
        <v>3947969000000</v>
      </c>
      <c r="H16" s="57">
        <f t="shared" si="5"/>
        <v>2573292000000</v>
      </c>
      <c r="I16" s="57">
        <f t="shared" si="5"/>
        <v>0</v>
      </c>
      <c r="J16" s="57">
        <f t="shared" si="5"/>
        <v>426700000000</v>
      </c>
      <c r="K16" s="57">
        <f t="shared" si="5"/>
        <v>376317944155</v>
      </c>
      <c r="L16" s="57">
        <f t="shared" si="5"/>
        <v>50382055845</v>
      </c>
      <c r="M16" s="57">
        <f t="shared" si="5"/>
        <v>33411130803</v>
      </c>
      <c r="N16" s="57">
        <f t="shared" si="5"/>
        <v>16970925042</v>
      </c>
      <c r="O16" s="55"/>
      <c r="P16" s="55"/>
      <c r="Q16" s="58"/>
      <c r="R16" s="55"/>
    </row>
    <row r="17" spans="1:18" s="68" customFormat="1" ht="30" customHeight="1" x14ac:dyDescent="0.3">
      <c r="A17" s="62" t="s">
        <v>46</v>
      </c>
      <c r="B17" s="63" t="s">
        <v>99</v>
      </c>
      <c r="C17" s="64"/>
      <c r="D17" s="64"/>
      <c r="E17" s="64"/>
      <c r="F17" s="65">
        <f>SUM(F18:F19)</f>
        <v>1181992000000</v>
      </c>
      <c r="G17" s="65">
        <f t="shared" ref="G17:N17" si="6">SUM(G18:G19)</f>
        <v>100369000000</v>
      </c>
      <c r="H17" s="65">
        <f t="shared" si="6"/>
        <v>312500000000</v>
      </c>
      <c r="I17" s="65">
        <f t="shared" si="6"/>
        <v>0</v>
      </c>
      <c r="J17" s="65">
        <f t="shared" si="6"/>
        <v>41700000000</v>
      </c>
      <c r="K17" s="65">
        <f t="shared" si="6"/>
        <v>38140213671</v>
      </c>
      <c r="L17" s="65">
        <f t="shared" si="6"/>
        <v>3559786329</v>
      </c>
      <c r="M17" s="65">
        <f t="shared" si="6"/>
        <v>3559786329</v>
      </c>
      <c r="N17" s="65">
        <f t="shared" si="6"/>
        <v>0</v>
      </c>
      <c r="O17" s="66"/>
      <c r="P17" s="66"/>
      <c r="Q17" s="67"/>
      <c r="R17" s="66"/>
    </row>
    <row r="18" spans="1:18" ht="153.75" customHeight="1" x14ac:dyDescent="0.3">
      <c r="A18" s="47">
        <v>1</v>
      </c>
      <c r="B18" s="48" t="s">
        <v>100</v>
      </c>
      <c r="C18" s="24" t="s">
        <v>120</v>
      </c>
      <c r="D18" s="24" t="s">
        <v>101</v>
      </c>
      <c r="E18" s="24" t="s">
        <v>105</v>
      </c>
      <c r="F18" s="13">
        <v>369882000000</v>
      </c>
      <c r="G18" s="13">
        <v>100369000000</v>
      </c>
      <c r="H18" s="13"/>
      <c r="I18" s="13"/>
      <c r="J18" s="13">
        <v>26700000000</v>
      </c>
      <c r="K18" s="13">
        <v>24084385900</v>
      </c>
      <c r="L18" s="13">
        <f>J18-K18</f>
        <v>2615614100</v>
      </c>
      <c r="M18" s="13">
        <v>2615614100</v>
      </c>
      <c r="N18" s="13">
        <v>0</v>
      </c>
      <c r="O18" s="48" t="s">
        <v>161</v>
      </c>
      <c r="P18" s="48"/>
      <c r="Q18" s="49" t="s">
        <v>58</v>
      </c>
      <c r="R18" s="71"/>
    </row>
    <row r="19" spans="1:18" ht="153.75" customHeight="1" x14ac:dyDescent="0.3">
      <c r="A19" s="47">
        <v>2</v>
      </c>
      <c r="B19" s="48" t="s">
        <v>102</v>
      </c>
      <c r="C19" s="24" t="s">
        <v>136</v>
      </c>
      <c r="D19" s="24" t="s">
        <v>103</v>
      </c>
      <c r="E19" s="24" t="s">
        <v>104</v>
      </c>
      <c r="F19" s="13">
        <v>812110000000</v>
      </c>
      <c r="G19" s="13"/>
      <c r="H19" s="13">
        <v>312500000000</v>
      </c>
      <c r="I19" s="13"/>
      <c r="J19" s="13">
        <v>15000000000</v>
      </c>
      <c r="K19" s="13">
        <v>14055827771</v>
      </c>
      <c r="L19" s="13">
        <f>J19-K19</f>
        <v>944172229</v>
      </c>
      <c r="M19" s="13">
        <v>944172229</v>
      </c>
      <c r="N19" s="13">
        <v>0</v>
      </c>
      <c r="O19" s="48" t="s">
        <v>161</v>
      </c>
      <c r="P19" s="48"/>
      <c r="Q19" s="49" t="s">
        <v>58</v>
      </c>
      <c r="R19" s="71"/>
    </row>
    <row r="20" spans="1:18" s="68" customFormat="1" ht="30" customHeight="1" x14ac:dyDescent="0.3">
      <c r="A20" s="62" t="s">
        <v>48</v>
      </c>
      <c r="B20" s="63" t="s">
        <v>51</v>
      </c>
      <c r="C20" s="64"/>
      <c r="D20" s="64"/>
      <c r="E20" s="64"/>
      <c r="F20" s="65">
        <f>SUM(F21:F22)</f>
        <v>212526595851</v>
      </c>
      <c r="G20" s="65">
        <f t="shared" ref="G20" si="7">SUM(G21:G22)</f>
        <v>0</v>
      </c>
      <c r="H20" s="65">
        <f t="shared" ref="H20" si="8">SUM(H21:H22)</f>
        <v>131000000000</v>
      </c>
      <c r="I20" s="65">
        <f t="shared" ref="I20" si="9">SUM(I21:I22)</f>
        <v>0</v>
      </c>
      <c r="J20" s="65">
        <f t="shared" ref="J20" si="10">SUM(J21:J22)</f>
        <v>30000000000</v>
      </c>
      <c r="K20" s="65">
        <f t="shared" ref="K20" si="11">SUM(K21:K22)</f>
        <v>23786125504</v>
      </c>
      <c r="L20" s="65">
        <f t="shared" ref="L20" si="12">SUM(L21:L22)</f>
        <v>6213874496</v>
      </c>
      <c r="M20" s="65">
        <f t="shared" ref="M20" si="13">SUM(M21:M22)</f>
        <v>2490207835</v>
      </c>
      <c r="N20" s="65">
        <f t="shared" ref="N20" si="14">SUM(N21:N22)</f>
        <v>3723666661</v>
      </c>
      <c r="O20" s="66"/>
      <c r="P20" s="66"/>
      <c r="Q20" s="67"/>
      <c r="R20" s="66"/>
    </row>
    <row r="21" spans="1:18" ht="84" customHeight="1" x14ac:dyDescent="0.3">
      <c r="A21" s="47">
        <v>1</v>
      </c>
      <c r="B21" s="48" t="s">
        <v>146</v>
      </c>
      <c r="C21" s="24" t="s">
        <v>145</v>
      </c>
      <c r="D21" s="24" t="s">
        <v>54</v>
      </c>
      <c r="E21" s="24" t="s">
        <v>60</v>
      </c>
      <c r="F21" s="13">
        <v>99000000000</v>
      </c>
      <c r="G21" s="13"/>
      <c r="H21" s="13">
        <v>26000000000</v>
      </c>
      <c r="I21" s="13"/>
      <c r="J21" s="13">
        <v>5000000000</v>
      </c>
      <c r="K21" s="13">
        <v>4309792165</v>
      </c>
      <c r="L21" s="13">
        <f>J21-K21</f>
        <v>690207835</v>
      </c>
      <c r="M21" s="13">
        <v>690207835</v>
      </c>
      <c r="N21" s="13">
        <v>0</v>
      </c>
      <c r="O21" s="69" t="s">
        <v>61</v>
      </c>
      <c r="P21" s="48"/>
      <c r="Q21" s="49" t="s">
        <v>58</v>
      </c>
      <c r="R21" s="71"/>
    </row>
    <row r="22" spans="1:18" ht="234" customHeight="1" x14ac:dyDescent="0.3">
      <c r="A22" s="47">
        <v>2</v>
      </c>
      <c r="B22" s="48" t="s">
        <v>52</v>
      </c>
      <c r="C22" s="24" t="s">
        <v>53</v>
      </c>
      <c r="D22" s="24" t="s">
        <v>54</v>
      </c>
      <c r="E22" s="24" t="s">
        <v>55</v>
      </c>
      <c r="F22" s="13">
        <v>113526595851</v>
      </c>
      <c r="G22" s="13"/>
      <c r="H22" s="13">
        <v>105000000000</v>
      </c>
      <c r="I22" s="13"/>
      <c r="J22" s="13">
        <v>25000000000</v>
      </c>
      <c r="K22" s="13">
        <v>19476333339</v>
      </c>
      <c r="L22" s="13">
        <f>J22-K22</f>
        <v>5523666661</v>
      </c>
      <c r="M22" s="13">
        <v>1800000000</v>
      </c>
      <c r="N22" s="13">
        <v>3723666661</v>
      </c>
      <c r="O22" s="48" t="s">
        <v>56</v>
      </c>
      <c r="P22" s="48"/>
      <c r="Q22" s="49" t="s">
        <v>58</v>
      </c>
      <c r="R22" s="71"/>
    </row>
    <row r="23" spans="1:18" s="68" customFormat="1" ht="30" customHeight="1" x14ac:dyDescent="0.3">
      <c r="A23" s="62" t="s">
        <v>50</v>
      </c>
      <c r="B23" s="63" t="s">
        <v>77</v>
      </c>
      <c r="C23" s="64"/>
      <c r="D23" s="64"/>
      <c r="E23" s="64"/>
      <c r="F23" s="65">
        <f>SUM(F24:F25)</f>
        <v>5977392000000</v>
      </c>
      <c r="G23" s="65">
        <f t="shared" ref="G23:M23" si="15">SUM(G24:G25)</f>
        <v>3847600000000</v>
      </c>
      <c r="H23" s="65">
        <f t="shared" si="15"/>
        <v>2129792000000</v>
      </c>
      <c r="I23" s="65">
        <f t="shared" si="15"/>
        <v>0</v>
      </c>
      <c r="J23" s="65">
        <f t="shared" si="15"/>
        <v>355000000000</v>
      </c>
      <c r="K23" s="65">
        <f t="shared" si="15"/>
        <v>314391604980</v>
      </c>
      <c r="L23" s="65">
        <f t="shared" si="15"/>
        <v>40608395020</v>
      </c>
      <c r="M23" s="65">
        <f t="shared" si="15"/>
        <v>27361136639</v>
      </c>
      <c r="N23" s="65">
        <f>SUM(N24:N25)</f>
        <v>13247258381</v>
      </c>
      <c r="O23" s="66"/>
      <c r="P23" s="66"/>
      <c r="Q23" s="67"/>
      <c r="R23" s="66"/>
    </row>
    <row r="24" spans="1:18" ht="222" customHeight="1" x14ac:dyDescent="0.3">
      <c r="A24" s="47">
        <v>1</v>
      </c>
      <c r="B24" s="48" t="s">
        <v>135</v>
      </c>
      <c r="C24" s="24" t="s">
        <v>136</v>
      </c>
      <c r="D24" s="24" t="s">
        <v>137</v>
      </c>
      <c r="E24" s="24" t="s">
        <v>138</v>
      </c>
      <c r="F24" s="13">
        <v>1245892000000</v>
      </c>
      <c r="G24" s="13">
        <v>421800000000</v>
      </c>
      <c r="H24" s="13">
        <f>447892000000+376200000000</f>
        <v>824092000000</v>
      </c>
      <c r="I24" s="13"/>
      <c r="J24" s="13">
        <v>35000000000</v>
      </c>
      <c r="K24" s="13">
        <v>18252741619</v>
      </c>
      <c r="L24" s="13">
        <f>J24-K24</f>
        <v>16747258381</v>
      </c>
      <c r="M24" s="13">
        <v>3500000000</v>
      </c>
      <c r="N24" s="13">
        <v>13247258381</v>
      </c>
      <c r="O24" s="48" t="s">
        <v>162</v>
      </c>
      <c r="P24" s="48"/>
      <c r="Q24" s="49" t="s">
        <v>106</v>
      </c>
      <c r="R24" s="48" t="s">
        <v>165</v>
      </c>
    </row>
    <row r="25" spans="1:18" ht="212.25" customHeight="1" x14ac:dyDescent="0.3">
      <c r="A25" s="47">
        <v>1</v>
      </c>
      <c r="B25" s="48" t="s">
        <v>80</v>
      </c>
      <c r="C25" s="24" t="s">
        <v>81</v>
      </c>
      <c r="D25" s="24" t="s">
        <v>78</v>
      </c>
      <c r="E25" s="24" t="s">
        <v>82</v>
      </c>
      <c r="F25" s="13">
        <v>4731500000000</v>
      </c>
      <c r="G25" s="13">
        <v>3425800000000</v>
      </c>
      <c r="H25" s="13">
        <v>1305700000000</v>
      </c>
      <c r="I25" s="13"/>
      <c r="J25" s="13">
        <v>320000000000</v>
      </c>
      <c r="K25" s="13">
        <v>296138863361</v>
      </c>
      <c r="L25" s="13">
        <f>J25-K25</f>
        <v>23861136639</v>
      </c>
      <c r="M25" s="13">
        <v>23861136639</v>
      </c>
      <c r="N25" s="13">
        <v>0</v>
      </c>
      <c r="O25" s="48" t="s">
        <v>79</v>
      </c>
      <c r="P25" s="48"/>
      <c r="Q25" s="49" t="s">
        <v>58</v>
      </c>
      <c r="R25" s="71"/>
    </row>
    <row r="26" spans="1:18" s="59" customFormat="1" ht="39.9" customHeight="1" x14ac:dyDescent="0.3">
      <c r="A26" s="60" t="s">
        <v>85</v>
      </c>
      <c r="B26" s="61" t="s">
        <v>40</v>
      </c>
      <c r="C26" s="56"/>
      <c r="D26" s="56"/>
      <c r="E26" s="56"/>
      <c r="F26" s="57">
        <f>SUM(F27)</f>
        <v>2754166840</v>
      </c>
      <c r="G26" s="57">
        <f t="shared" ref="G26:N26" si="16">SUM(G27)</f>
        <v>0</v>
      </c>
      <c r="H26" s="57">
        <f t="shared" si="16"/>
        <v>2754166840</v>
      </c>
      <c r="I26" s="57">
        <f t="shared" si="16"/>
        <v>0</v>
      </c>
      <c r="J26" s="57">
        <f t="shared" si="16"/>
        <v>3000000000</v>
      </c>
      <c r="K26" s="57">
        <f t="shared" si="16"/>
        <v>2678122786</v>
      </c>
      <c r="L26" s="57">
        <f t="shared" si="16"/>
        <v>321877214</v>
      </c>
      <c r="M26" s="57">
        <f t="shared" si="16"/>
        <v>76044054</v>
      </c>
      <c r="N26" s="57">
        <f t="shared" si="16"/>
        <v>245833160</v>
      </c>
      <c r="O26" s="55"/>
      <c r="P26" s="55"/>
      <c r="Q26" s="58"/>
      <c r="R26" s="55"/>
    </row>
    <row r="27" spans="1:18" s="59" customFormat="1" ht="30" customHeight="1" x14ac:dyDescent="0.3">
      <c r="A27" s="60" t="s">
        <v>5</v>
      </c>
      <c r="B27" s="61" t="s">
        <v>24</v>
      </c>
      <c r="C27" s="56"/>
      <c r="D27" s="56"/>
      <c r="E27" s="56"/>
      <c r="F27" s="57">
        <f>SUM(F28)</f>
        <v>2754166840</v>
      </c>
      <c r="G27" s="57">
        <f t="shared" ref="G27:N27" si="17">SUM(G28)</f>
        <v>0</v>
      </c>
      <c r="H27" s="57">
        <f t="shared" si="17"/>
        <v>2754166840</v>
      </c>
      <c r="I27" s="57">
        <f t="shared" si="17"/>
        <v>0</v>
      </c>
      <c r="J27" s="57">
        <f t="shared" si="17"/>
        <v>3000000000</v>
      </c>
      <c r="K27" s="57">
        <f t="shared" si="17"/>
        <v>2678122786</v>
      </c>
      <c r="L27" s="57">
        <f t="shared" si="17"/>
        <v>321877214</v>
      </c>
      <c r="M27" s="57">
        <f t="shared" si="17"/>
        <v>76044054</v>
      </c>
      <c r="N27" s="57">
        <f t="shared" si="17"/>
        <v>245833160</v>
      </c>
      <c r="O27" s="55"/>
      <c r="P27" s="55"/>
      <c r="Q27" s="58"/>
      <c r="R27" s="55"/>
    </row>
    <row r="28" spans="1:18" s="68" customFormat="1" ht="30" customHeight="1" x14ac:dyDescent="0.3">
      <c r="A28" s="62" t="s">
        <v>46</v>
      </c>
      <c r="B28" s="63" t="s">
        <v>47</v>
      </c>
      <c r="C28" s="64"/>
      <c r="D28" s="64"/>
      <c r="E28" s="64"/>
      <c r="F28" s="65">
        <f>SUM(F29)</f>
        <v>2754166840</v>
      </c>
      <c r="G28" s="65">
        <f t="shared" ref="G28:N28" si="18">SUM(G29)</f>
        <v>0</v>
      </c>
      <c r="H28" s="65">
        <f t="shared" si="18"/>
        <v>2754166840</v>
      </c>
      <c r="I28" s="65">
        <f t="shared" si="18"/>
        <v>0</v>
      </c>
      <c r="J28" s="65">
        <f t="shared" si="18"/>
        <v>3000000000</v>
      </c>
      <c r="K28" s="65">
        <f t="shared" si="18"/>
        <v>2678122786</v>
      </c>
      <c r="L28" s="65">
        <f t="shared" si="18"/>
        <v>321877214</v>
      </c>
      <c r="M28" s="65">
        <f t="shared" si="18"/>
        <v>76044054</v>
      </c>
      <c r="N28" s="65">
        <f t="shared" si="18"/>
        <v>245833160</v>
      </c>
      <c r="O28" s="66"/>
      <c r="P28" s="66"/>
      <c r="Q28" s="67"/>
      <c r="R28" s="66"/>
    </row>
    <row r="29" spans="1:18" ht="165" customHeight="1" x14ac:dyDescent="0.3">
      <c r="A29" s="47">
        <v>1</v>
      </c>
      <c r="B29" s="48" t="s">
        <v>41</v>
      </c>
      <c r="C29" s="24" t="s">
        <v>42</v>
      </c>
      <c r="D29" s="24" t="s">
        <v>43</v>
      </c>
      <c r="E29" s="24" t="s">
        <v>44</v>
      </c>
      <c r="F29" s="13">
        <v>2754166840</v>
      </c>
      <c r="G29" s="13"/>
      <c r="H29" s="13">
        <v>2754166840</v>
      </c>
      <c r="I29" s="13"/>
      <c r="J29" s="13">
        <v>3000000000</v>
      </c>
      <c r="K29" s="13">
        <v>2678122786</v>
      </c>
      <c r="L29" s="13">
        <f>J29-K29</f>
        <v>321877214</v>
      </c>
      <c r="M29" s="13">
        <v>76044054</v>
      </c>
      <c r="N29" s="13">
        <f>L29-M29</f>
        <v>245833160</v>
      </c>
      <c r="O29" s="48" t="s">
        <v>59</v>
      </c>
      <c r="P29" s="48"/>
      <c r="Q29" s="49" t="s">
        <v>57</v>
      </c>
      <c r="R29" s="71"/>
    </row>
    <row r="30" spans="1:18" s="59" customFormat="1" ht="39.9" customHeight="1" x14ac:dyDescent="0.3">
      <c r="A30" s="60" t="s">
        <v>125</v>
      </c>
      <c r="B30" s="61" t="s">
        <v>139</v>
      </c>
      <c r="C30" s="56"/>
      <c r="D30" s="56"/>
      <c r="E30" s="56"/>
      <c r="F30" s="57">
        <f>SUM(F31)</f>
        <v>1245892000000</v>
      </c>
      <c r="G30" s="57">
        <f t="shared" ref="G30:N32" si="19">SUM(G31)</f>
        <v>421800000000</v>
      </c>
      <c r="H30" s="57">
        <f t="shared" si="19"/>
        <v>824092000000</v>
      </c>
      <c r="I30" s="57">
        <f t="shared" si="19"/>
        <v>0</v>
      </c>
      <c r="J30" s="57">
        <f t="shared" si="19"/>
        <v>210979000000</v>
      </c>
      <c r="K30" s="57">
        <f t="shared" si="19"/>
        <v>88556832561</v>
      </c>
      <c r="L30" s="57">
        <f t="shared" si="19"/>
        <v>122422167439</v>
      </c>
      <c r="M30" s="57">
        <f t="shared" si="19"/>
        <v>71751712480</v>
      </c>
      <c r="N30" s="57">
        <f t="shared" si="19"/>
        <v>50670454959</v>
      </c>
      <c r="O30" s="55"/>
      <c r="P30" s="55"/>
      <c r="Q30" s="58"/>
      <c r="R30" s="55"/>
    </row>
    <row r="31" spans="1:18" s="59" customFormat="1" ht="30" customHeight="1" x14ac:dyDescent="0.3">
      <c r="A31" s="60" t="s">
        <v>5</v>
      </c>
      <c r="B31" s="61" t="s">
        <v>24</v>
      </c>
      <c r="C31" s="56"/>
      <c r="D31" s="56"/>
      <c r="E31" s="56"/>
      <c r="F31" s="57">
        <f>SUM(F32)</f>
        <v>1245892000000</v>
      </c>
      <c r="G31" s="57">
        <f t="shared" si="19"/>
        <v>421800000000</v>
      </c>
      <c r="H31" s="57">
        <f t="shared" si="19"/>
        <v>824092000000</v>
      </c>
      <c r="I31" s="57">
        <f t="shared" si="19"/>
        <v>0</v>
      </c>
      <c r="J31" s="57">
        <f t="shared" si="19"/>
        <v>210979000000</v>
      </c>
      <c r="K31" s="57">
        <f t="shared" si="19"/>
        <v>88556832561</v>
      </c>
      <c r="L31" s="57">
        <f t="shared" si="19"/>
        <v>122422167439</v>
      </c>
      <c r="M31" s="57">
        <f t="shared" si="19"/>
        <v>71751712480</v>
      </c>
      <c r="N31" s="57">
        <f t="shared" si="19"/>
        <v>50670454959</v>
      </c>
      <c r="O31" s="55"/>
      <c r="P31" s="55"/>
      <c r="Q31" s="58"/>
      <c r="R31" s="55"/>
    </row>
    <row r="32" spans="1:18" s="68" customFormat="1" ht="45" customHeight="1" x14ac:dyDescent="0.3">
      <c r="A32" s="62" t="s">
        <v>46</v>
      </c>
      <c r="B32" s="63" t="s">
        <v>77</v>
      </c>
      <c r="C32" s="64"/>
      <c r="D32" s="64"/>
      <c r="E32" s="64"/>
      <c r="F32" s="65">
        <f>SUM(F33)</f>
        <v>1245892000000</v>
      </c>
      <c r="G32" s="65">
        <f t="shared" si="19"/>
        <v>421800000000</v>
      </c>
      <c r="H32" s="65">
        <f t="shared" si="19"/>
        <v>824092000000</v>
      </c>
      <c r="I32" s="65">
        <f t="shared" si="19"/>
        <v>0</v>
      </c>
      <c r="J32" s="65">
        <f t="shared" si="19"/>
        <v>210979000000</v>
      </c>
      <c r="K32" s="65">
        <f t="shared" si="19"/>
        <v>88556832561</v>
      </c>
      <c r="L32" s="65">
        <f t="shared" si="19"/>
        <v>122422167439</v>
      </c>
      <c r="M32" s="65">
        <f t="shared" si="19"/>
        <v>71751712480</v>
      </c>
      <c r="N32" s="65">
        <f t="shared" si="19"/>
        <v>50670454959</v>
      </c>
      <c r="O32" s="66"/>
      <c r="P32" s="66"/>
      <c r="Q32" s="67"/>
      <c r="R32" s="66"/>
    </row>
    <row r="33" spans="1:18" ht="153.75" customHeight="1" x14ac:dyDescent="0.3">
      <c r="A33" s="47">
        <v>1</v>
      </c>
      <c r="B33" s="48" t="s">
        <v>135</v>
      </c>
      <c r="C33" s="24" t="s">
        <v>136</v>
      </c>
      <c r="D33" s="24" t="s">
        <v>137</v>
      </c>
      <c r="E33" s="24" t="s">
        <v>138</v>
      </c>
      <c r="F33" s="13">
        <v>1245892000000</v>
      </c>
      <c r="G33" s="13">
        <v>421800000000</v>
      </c>
      <c r="H33" s="13">
        <f>447892000000+376200000000</f>
        <v>824092000000</v>
      </c>
      <c r="I33" s="13"/>
      <c r="J33" s="13">
        <v>210979000000</v>
      </c>
      <c r="K33" s="13">
        <v>88556832561</v>
      </c>
      <c r="L33" s="13">
        <f>J33-K33</f>
        <v>122422167439</v>
      </c>
      <c r="M33" s="13">
        <v>71751712480</v>
      </c>
      <c r="N33" s="13">
        <v>50670454959</v>
      </c>
      <c r="O33" s="48" t="s">
        <v>162</v>
      </c>
      <c r="P33" s="48"/>
      <c r="Q33" s="49" t="s">
        <v>106</v>
      </c>
      <c r="R33" s="48" t="s">
        <v>165</v>
      </c>
    </row>
    <row r="34" spans="1:18" ht="13.5" customHeight="1" x14ac:dyDescent="0.3">
      <c r="A34" s="80"/>
      <c r="B34" s="80"/>
      <c r="C34" s="80"/>
      <c r="D34" s="80"/>
      <c r="E34" s="80"/>
      <c r="F34" s="80"/>
      <c r="G34" s="80"/>
      <c r="H34" s="80"/>
      <c r="I34" s="80"/>
      <c r="J34" s="80"/>
      <c r="K34" s="80"/>
      <c r="L34" s="80"/>
      <c r="M34" s="80"/>
      <c r="N34" s="80"/>
      <c r="O34" s="80"/>
      <c r="P34" s="80"/>
      <c r="Q34" s="80"/>
    </row>
    <row r="35" spans="1:18" ht="207" customHeight="1" x14ac:dyDescent="0.3">
      <c r="A35" s="78" t="s">
        <v>147</v>
      </c>
      <c r="B35" s="79"/>
      <c r="C35" s="79"/>
      <c r="D35" s="79"/>
      <c r="E35" s="79"/>
      <c r="F35" s="79"/>
      <c r="G35" s="79"/>
      <c r="H35" s="79"/>
      <c r="I35" s="79"/>
      <c r="J35" s="79"/>
      <c r="K35" s="79"/>
      <c r="L35" s="79"/>
      <c r="M35" s="79"/>
      <c r="N35" s="79"/>
      <c r="O35" s="79"/>
      <c r="P35" s="79"/>
      <c r="Q35" s="79"/>
    </row>
  </sheetData>
  <mergeCells count="26">
    <mergeCell ref="R6:R9"/>
    <mergeCell ref="M5:R5"/>
    <mergeCell ref="A1:R1"/>
    <mergeCell ref="A2:R2"/>
    <mergeCell ref="A3:R3"/>
    <mergeCell ref="A4:R4"/>
    <mergeCell ref="F8:F9"/>
    <mergeCell ref="G8:I8"/>
    <mergeCell ref="P6:P9"/>
    <mergeCell ref="E7:E9"/>
    <mergeCell ref="F7:I7"/>
    <mergeCell ref="L7:L9"/>
    <mergeCell ref="M7:M9"/>
    <mergeCell ref="L6:N6"/>
    <mergeCell ref="N7:N9"/>
    <mergeCell ref="A35:Q35"/>
    <mergeCell ref="A34:Q34"/>
    <mergeCell ref="J6:J9"/>
    <mergeCell ref="K6:K9"/>
    <mergeCell ref="Q6:Q9"/>
    <mergeCell ref="A6:A9"/>
    <mergeCell ref="B6:B9"/>
    <mergeCell ref="C6:C9"/>
    <mergeCell ref="D6:D9"/>
    <mergeCell ref="O6:O9"/>
    <mergeCell ref="E6:I6"/>
  </mergeCells>
  <printOptions horizontalCentered="1"/>
  <pageMargins left="0" right="0" top="0.59055118110236227" bottom="0.59055118110236227" header="0.31496062992125984" footer="0.31496062992125984"/>
  <pageSetup paperSize="9" scale="35" fitToHeight="0" orientation="landscape" r:id="rId1"/>
  <headerFooter>
    <oddFooter>&amp;C&amp;10&amp;P/&amp;N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view="pageBreakPreview" zoomScale="60" zoomScaleNormal="60" workbookViewId="0">
      <selection activeCell="A2" sqref="A2:R2"/>
    </sheetView>
  </sheetViews>
  <sheetFormatPr defaultColWidth="9" defaultRowHeight="16.8" x14ac:dyDescent="0.3"/>
  <cols>
    <col min="1" max="1" width="7.88671875" style="50" customWidth="1"/>
    <col min="2" max="2" width="47.44140625" style="51" customWidth="1"/>
    <col min="3" max="4" width="15.6640625" style="52" customWidth="1"/>
    <col min="5" max="5" width="19.6640625" style="52" customWidth="1"/>
    <col min="6" max="6" width="21.33203125" style="50" customWidth="1"/>
    <col min="7" max="7" width="12.88671875" style="50" customWidth="1"/>
    <col min="8" max="8" width="18.6640625" style="50" customWidth="1"/>
    <col min="9" max="9" width="20.88671875" style="50" customWidth="1"/>
    <col min="10" max="10" width="20.6640625" style="50" customWidth="1"/>
    <col min="11" max="12" width="18.88671875" style="50" customWidth="1"/>
    <col min="13" max="14" width="19.5546875" style="50" customWidth="1"/>
    <col min="15" max="15" width="40.44140625" style="50" customWidth="1"/>
    <col min="16" max="16" width="29" style="50" hidden="1" customWidth="1"/>
    <col min="17" max="17" width="29" style="50" customWidth="1"/>
    <col min="18" max="18" width="19.33203125" style="50" customWidth="1"/>
    <col min="19" max="16384" width="9" style="50"/>
  </cols>
  <sheetData>
    <row r="1" spans="1:18" ht="30.75" customHeight="1" x14ac:dyDescent="0.3">
      <c r="A1" s="87" t="s">
        <v>150</v>
      </c>
      <c r="B1" s="87"/>
      <c r="C1" s="87"/>
      <c r="D1" s="87"/>
      <c r="E1" s="87"/>
      <c r="F1" s="87"/>
      <c r="G1" s="87"/>
      <c r="H1" s="87"/>
      <c r="I1" s="87"/>
      <c r="J1" s="87"/>
      <c r="K1" s="87"/>
      <c r="L1" s="87"/>
      <c r="M1" s="87"/>
      <c r="N1" s="87"/>
      <c r="O1" s="87"/>
      <c r="P1" s="87"/>
      <c r="Q1" s="87"/>
      <c r="R1" s="87"/>
    </row>
    <row r="2" spans="1:18" ht="39.9" customHeight="1" x14ac:dyDescent="0.3">
      <c r="A2" s="88" t="s">
        <v>26</v>
      </c>
      <c r="B2" s="88"/>
      <c r="C2" s="88"/>
      <c r="D2" s="88"/>
      <c r="E2" s="88"/>
      <c r="F2" s="88"/>
      <c r="G2" s="88"/>
      <c r="H2" s="88"/>
      <c r="I2" s="88"/>
      <c r="J2" s="88"/>
      <c r="K2" s="88"/>
      <c r="L2" s="88"/>
      <c r="M2" s="88"/>
      <c r="N2" s="88"/>
      <c r="O2" s="88"/>
      <c r="P2" s="88"/>
      <c r="Q2" s="88"/>
      <c r="R2" s="88"/>
    </row>
    <row r="3" spans="1:18" ht="39.9" customHeight="1" x14ac:dyDescent="0.3">
      <c r="A3" s="88" t="s">
        <v>27</v>
      </c>
      <c r="B3" s="88"/>
      <c r="C3" s="88"/>
      <c r="D3" s="88"/>
      <c r="E3" s="88"/>
      <c r="F3" s="88"/>
      <c r="G3" s="88"/>
      <c r="H3" s="88"/>
      <c r="I3" s="88"/>
      <c r="J3" s="88"/>
      <c r="K3" s="88"/>
      <c r="L3" s="88"/>
      <c r="M3" s="88"/>
      <c r="N3" s="88"/>
      <c r="O3" s="88"/>
      <c r="P3" s="88"/>
      <c r="Q3" s="88"/>
      <c r="R3" s="88"/>
    </row>
    <row r="4" spans="1:18" ht="30" customHeight="1" x14ac:dyDescent="0.3">
      <c r="A4" s="89" t="str">
        <f>NST!A4</f>
        <v>(Kèm theo Tờ trình số: 34/TTr-UBND ngày 26/3/2024 của Ủy ban nhân dân tỉnh)</v>
      </c>
      <c r="B4" s="89"/>
      <c r="C4" s="89"/>
      <c r="D4" s="89"/>
      <c r="E4" s="89"/>
      <c r="F4" s="89"/>
      <c r="G4" s="89"/>
      <c r="H4" s="89"/>
      <c r="I4" s="89"/>
      <c r="J4" s="89"/>
      <c r="K4" s="89"/>
      <c r="L4" s="89"/>
      <c r="M4" s="89"/>
      <c r="N4" s="89"/>
      <c r="O4" s="89"/>
      <c r="P4" s="89"/>
      <c r="Q4" s="89"/>
      <c r="R4" s="89"/>
    </row>
    <row r="5" spans="1:18" ht="30.75" customHeight="1" x14ac:dyDescent="0.3">
      <c r="M5" s="86" t="s">
        <v>11</v>
      </c>
      <c r="N5" s="86"/>
      <c r="O5" s="86"/>
      <c r="P5" s="86"/>
      <c r="Q5" s="86"/>
      <c r="R5" s="86"/>
    </row>
    <row r="6" spans="1:18" s="53" customFormat="1" ht="41.25" customHeight="1" x14ac:dyDescent="0.3">
      <c r="A6" s="85" t="s">
        <v>0</v>
      </c>
      <c r="B6" s="81" t="s">
        <v>1</v>
      </c>
      <c r="C6" s="81" t="s">
        <v>2</v>
      </c>
      <c r="D6" s="81" t="s">
        <v>10</v>
      </c>
      <c r="E6" s="81" t="s">
        <v>8</v>
      </c>
      <c r="F6" s="81"/>
      <c r="G6" s="81"/>
      <c r="H6" s="81"/>
      <c r="I6" s="81"/>
      <c r="J6" s="81" t="s">
        <v>19</v>
      </c>
      <c r="K6" s="81" t="s">
        <v>13</v>
      </c>
      <c r="L6" s="81" t="s">
        <v>14</v>
      </c>
      <c r="M6" s="81"/>
      <c r="N6" s="81"/>
      <c r="O6" s="82" t="s">
        <v>12</v>
      </c>
      <c r="P6" s="82" t="s">
        <v>22</v>
      </c>
      <c r="Q6" s="82" t="s">
        <v>21</v>
      </c>
      <c r="R6" s="90" t="s">
        <v>164</v>
      </c>
    </row>
    <row r="7" spans="1:18" s="53" customFormat="1" ht="41.25" customHeight="1" x14ac:dyDescent="0.3">
      <c r="A7" s="85"/>
      <c r="B7" s="81"/>
      <c r="C7" s="81"/>
      <c r="D7" s="81"/>
      <c r="E7" s="81" t="s">
        <v>9</v>
      </c>
      <c r="F7" s="81" t="s">
        <v>3</v>
      </c>
      <c r="G7" s="81"/>
      <c r="H7" s="81"/>
      <c r="I7" s="81"/>
      <c r="J7" s="81"/>
      <c r="K7" s="81"/>
      <c r="L7" s="81" t="s">
        <v>4</v>
      </c>
      <c r="M7" s="81" t="s">
        <v>20</v>
      </c>
      <c r="N7" s="81" t="s">
        <v>25</v>
      </c>
      <c r="O7" s="83"/>
      <c r="P7" s="83"/>
      <c r="Q7" s="83"/>
      <c r="R7" s="91"/>
    </row>
    <row r="8" spans="1:18" s="53" customFormat="1" ht="32.25" customHeight="1" x14ac:dyDescent="0.3">
      <c r="A8" s="85"/>
      <c r="B8" s="81"/>
      <c r="C8" s="81"/>
      <c r="D8" s="81"/>
      <c r="E8" s="81"/>
      <c r="F8" s="81" t="s">
        <v>4</v>
      </c>
      <c r="G8" s="81" t="s">
        <v>15</v>
      </c>
      <c r="H8" s="81"/>
      <c r="I8" s="81"/>
      <c r="J8" s="81"/>
      <c r="K8" s="81"/>
      <c r="L8" s="81"/>
      <c r="M8" s="81"/>
      <c r="N8" s="81"/>
      <c r="O8" s="83"/>
      <c r="P8" s="83"/>
      <c r="Q8" s="83"/>
      <c r="R8" s="91"/>
    </row>
    <row r="9" spans="1:18" s="53" customFormat="1" ht="36.75" customHeight="1" x14ac:dyDescent="0.3">
      <c r="A9" s="85"/>
      <c r="B9" s="81"/>
      <c r="C9" s="81"/>
      <c r="D9" s="81"/>
      <c r="E9" s="81"/>
      <c r="F9" s="81"/>
      <c r="G9" s="54" t="s">
        <v>16</v>
      </c>
      <c r="H9" s="54" t="s">
        <v>17</v>
      </c>
      <c r="I9" s="54" t="s">
        <v>18</v>
      </c>
      <c r="J9" s="81"/>
      <c r="K9" s="81"/>
      <c r="L9" s="81"/>
      <c r="M9" s="81"/>
      <c r="N9" s="81"/>
      <c r="O9" s="84"/>
      <c r="P9" s="84"/>
      <c r="Q9" s="84"/>
      <c r="R9" s="92"/>
    </row>
    <row r="10" spans="1:18" ht="47.25" customHeight="1" x14ac:dyDescent="0.3">
      <c r="A10" s="71"/>
      <c r="B10" s="56" t="s">
        <v>23</v>
      </c>
      <c r="C10" s="24"/>
      <c r="D10" s="24"/>
      <c r="E10" s="24"/>
      <c r="F10" s="72">
        <f t="shared" ref="F10:N10" si="0">SUM(F11,F27,F34,F42)</f>
        <v>283970682678</v>
      </c>
      <c r="G10" s="72">
        <f t="shared" si="0"/>
        <v>0</v>
      </c>
      <c r="H10" s="72">
        <f t="shared" si="0"/>
        <v>72000000000</v>
      </c>
      <c r="I10" s="72">
        <f t="shared" si="0"/>
        <v>211970682678</v>
      </c>
      <c r="J10" s="72">
        <f t="shared" si="0"/>
        <v>73445000000</v>
      </c>
      <c r="K10" s="72">
        <f t="shared" si="0"/>
        <v>55520853802</v>
      </c>
      <c r="L10" s="72">
        <f t="shared" si="0"/>
        <v>17924146198</v>
      </c>
      <c r="M10" s="72">
        <f t="shared" si="0"/>
        <v>17924146198</v>
      </c>
      <c r="N10" s="72">
        <f t="shared" si="0"/>
        <v>0</v>
      </c>
      <c r="O10" s="48"/>
      <c r="P10" s="48"/>
      <c r="Q10" s="48"/>
      <c r="R10" s="71"/>
    </row>
    <row r="11" spans="1:18" ht="48.75" customHeight="1" x14ac:dyDescent="0.3">
      <c r="A11" s="60" t="s">
        <v>6</v>
      </c>
      <c r="B11" s="61" t="s">
        <v>62</v>
      </c>
      <c r="C11" s="24"/>
      <c r="D11" s="24"/>
      <c r="E11" s="24"/>
      <c r="F11" s="72">
        <f>SUM(F12,F17,F23)</f>
        <v>271634894000</v>
      </c>
      <c r="G11" s="72">
        <f t="shared" ref="G11:N11" si="1">SUM(G12,G17,G23)</f>
        <v>0</v>
      </c>
      <c r="H11" s="72">
        <f t="shared" si="1"/>
        <v>72000000000</v>
      </c>
      <c r="I11" s="72">
        <f t="shared" si="1"/>
        <v>199634894000</v>
      </c>
      <c r="J11" s="72">
        <f t="shared" si="1"/>
        <v>62445000000</v>
      </c>
      <c r="K11" s="72">
        <f t="shared" si="1"/>
        <v>53280411802</v>
      </c>
      <c r="L11" s="72">
        <f t="shared" si="1"/>
        <v>9164588198</v>
      </c>
      <c r="M11" s="72">
        <f t="shared" si="1"/>
        <v>9164588198</v>
      </c>
      <c r="N11" s="72">
        <f t="shared" si="1"/>
        <v>0</v>
      </c>
      <c r="O11" s="71"/>
      <c r="P11" s="71"/>
      <c r="Q11" s="71"/>
      <c r="R11" s="71"/>
    </row>
    <row r="12" spans="1:18" ht="37.5" customHeight="1" x14ac:dyDescent="0.3">
      <c r="A12" s="60" t="s">
        <v>83</v>
      </c>
      <c r="B12" s="61" t="s">
        <v>64</v>
      </c>
      <c r="C12" s="24"/>
      <c r="D12" s="24"/>
      <c r="E12" s="24"/>
      <c r="F12" s="72">
        <f>SUM(F13)</f>
        <v>105683000000</v>
      </c>
      <c r="G12" s="72">
        <f t="shared" ref="G12:G13" si="2">SUM(G13)</f>
        <v>0</v>
      </c>
      <c r="H12" s="72">
        <f t="shared" ref="H12:H13" si="3">SUM(H13)</f>
        <v>36000000000</v>
      </c>
      <c r="I12" s="72">
        <f t="shared" ref="I12:I13" si="4">SUM(I13)</f>
        <v>69683000000</v>
      </c>
      <c r="J12" s="72">
        <f t="shared" ref="J12" si="5">SUM(J13)</f>
        <v>15950000000</v>
      </c>
      <c r="K12" s="72">
        <f t="shared" ref="K12:K13" si="6">SUM(K13)</f>
        <v>8710240664</v>
      </c>
      <c r="L12" s="72">
        <f t="shared" ref="L12:L13" si="7">SUM(L13)</f>
        <v>7239759336</v>
      </c>
      <c r="M12" s="72">
        <f t="shared" ref="M12:M13" si="8">SUM(M13)</f>
        <v>7239759336</v>
      </c>
      <c r="N12" s="72">
        <f t="shared" ref="N12:N13" si="9">SUM(N13)</f>
        <v>0</v>
      </c>
      <c r="O12" s="48"/>
      <c r="P12" s="48"/>
      <c r="Q12" s="48"/>
      <c r="R12" s="71"/>
    </row>
    <row r="13" spans="1:18" ht="30" customHeight="1" x14ac:dyDescent="0.3">
      <c r="A13" s="60" t="s">
        <v>5</v>
      </c>
      <c r="B13" s="61" t="s">
        <v>24</v>
      </c>
      <c r="C13" s="24"/>
      <c r="D13" s="24"/>
      <c r="E13" s="24"/>
      <c r="F13" s="72">
        <f t="shared" ref="F13" si="10">SUM(F14)</f>
        <v>105683000000</v>
      </c>
      <c r="G13" s="72">
        <f t="shared" si="2"/>
        <v>0</v>
      </c>
      <c r="H13" s="72">
        <f t="shared" si="3"/>
        <v>36000000000</v>
      </c>
      <c r="I13" s="72">
        <f t="shared" si="4"/>
        <v>69683000000</v>
      </c>
      <c r="J13" s="72">
        <f>SUM(J14)</f>
        <v>15950000000</v>
      </c>
      <c r="K13" s="72">
        <f t="shared" si="6"/>
        <v>8710240664</v>
      </c>
      <c r="L13" s="72">
        <f t="shared" si="7"/>
        <v>7239759336</v>
      </c>
      <c r="M13" s="72">
        <f t="shared" si="8"/>
        <v>7239759336</v>
      </c>
      <c r="N13" s="72">
        <f t="shared" si="9"/>
        <v>0</v>
      </c>
      <c r="O13" s="48"/>
      <c r="P13" s="48"/>
      <c r="Q13" s="48"/>
      <c r="R13" s="71"/>
    </row>
    <row r="14" spans="1:18" s="77" customFormat="1" ht="30" customHeight="1" x14ac:dyDescent="0.3">
      <c r="A14" s="62" t="s">
        <v>46</v>
      </c>
      <c r="B14" s="63" t="s">
        <v>47</v>
      </c>
      <c r="C14" s="73"/>
      <c r="D14" s="73"/>
      <c r="E14" s="73"/>
      <c r="F14" s="74">
        <f t="shared" ref="F14:N14" si="11">SUM(F15:F16)</f>
        <v>105683000000</v>
      </c>
      <c r="G14" s="74">
        <f t="shared" si="11"/>
        <v>0</v>
      </c>
      <c r="H14" s="74">
        <f t="shared" si="11"/>
        <v>36000000000</v>
      </c>
      <c r="I14" s="74">
        <f t="shared" si="11"/>
        <v>69683000000</v>
      </c>
      <c r="J14" s="74">
        <f t="shared" si="11"/>
        <v>15950000000</v>
      </c>
      <c r="K14" s="74">
        <f t="shared" si="11"/>
        <v>8710240664</v>
      </c>
      <c r="L14" s="74">
        <f t="shared" si="11"/>
        <v>7239759336</v>
      </c>
      <c r="M14" s="74">
        <f t="shared" si="11"/>
        <v>7239759336</v>
      </c>
      <c r="N14" s="74">
        <f t="shared" si="11"/>
        <v>0</v>
      </c>
      <c r="O14" s="75"/>
      <c r="P14" s="75"/>
      <c r="Q14" s="76"/>
      <c r="R14" s="75"/>
    </row>
    <row r="15" spans="1:18" ht="123.75" customHeight="1" x14ac:dyDescent="0.3">
      <c r="A15" s="47">
        <v>1</v>
      </c>
      <c r="B15" s="48" t="s">
        <v>65</v>
      </c>
      <c r="C15" s="24" t="s">
        <v>96</v>
      </c>
      <c r="D15" s="24" t="s">
        <v>33</v>
      </c>
      <c r="E15" s="24" t="s">
        <v>68</v>
      </c>
      <c r="F15" s="13">
        <v>13383000000</v>
      </c>
      <c r="G15" s="13"/>
      <c r="H15" s="13"/>
      <c r="I15" s="13">
        <v>13383000000</v>
      </c>
      <c r="J15" s="13">
        <v>12115000000</v>
      </c>
      <c r="K15" s="13">
        <v>5710240664</v>
      </c>
      <c r="L15" s="13">
        <v>6404759336</v>
      </c>
      <c r="M15" s="13">
        <v>6404759336</v>
      </c>
      <c r="N15" s="13">
        <v>0</v>
      </c>
      <c r="O15" s="48" t="s">
        <v>71</v>
      </c>
      <c r="P15" s="48"/>
      <c r="Q15" s="49" t="s">
        <v>58</v>
      </c>
      <c r="R15" s="71"/>
    </row>
    <row r="16" spans="1:18" ht="85.5" customHeight="1" x14ac:dyDescent="0.3">
      <c r="A16" s="47">
        <f>+A22+1</f>
        <v>2</v>
      </c>
      <c r="B16" s="48" t="s">
        <v>67</v>
      </c>
      <c r="C16" s="24" t="s">
        <v>96</v>
      </c>
      <c r="D16" s="24" t="s">
        <v>54</v>
      </c>
      <c r="E16" s="24" t="s">
        <v>70</v>
      </c>
      <c r="F16" s="13">
        <v>92300000000</v>
      </c>
      <c r="G16" s="13"/>
      <c r="H16" s="13">
        <v>36000000000</v>
      </c>
      <c r="I16" s="13">
        <v>56300000000</v>
      </c>
      <c r="J16" s="13">
        <v>3835000000</v>
      </c>
      <c r="K16" s="13">
        <v>3000000000</v>
      </c>
      <c r="L16" s="13">
        <v>835000000</v>
      </c>
      <c r="M16" s="13">
        <v>835000000</v>
      </c>
      <c r="N16" s="13">
        <v>0</v>
      </c>
      <c r="O16" s="48" t="s">
        <v>72</v>
      </c>
      <c r="P16" s="48"/>
      <c r="Q16" s="49" t="s">
        <v>58</v>
      </c>
      <c r="R16" s="71"/>
    </row>
    <row r="17" spans="1:18" ht="39" customHeight="1" x14ac:dyDescent="0.3">
      <c r="A17" s="60" t="s">
        <v>84</v>
      </c>
      <c r="B17" s="61" t="s">
        <v>158</v>
      </c>
      <c r="C17" s="24"/>
      <c r="D17" s="24"/>
      <c r="E17" s="24"/>
      <c r="F17" s="72">
        <f>SUM(F18)</f>
        <v>161723000000</v>
      </c>
      <c r="G17" s="72">
        <f t="shared" ref="G17:N17" si="12">SUM(G18)</f>
        <v>0</v>
      </c>
      <c r="H17" s="72">
        <f t="shared" si="12"/>
        <v>36000000000</v>
      </c>
      <c r="I17" s="72">
        <f t="shared" si="12"/>
        <v>125723000000</v>
      </c>
      <c r="J17" s="72">
        <f t="shared" si="12"/>
        <v>43165000000</v>
      </c>
      <c r="K17" s="72">
        <f t="shared" si="12"/>
        <v>41593707548</v>
      </c>
      <c r="L17" s="72">
        <f t="shared" si="12"/>
        <v>1571292452</v>
      </c>
      <c r="M17" s="72">
        <f t="shared" si="12"/>
        <v>1571292452</v>
      </c>
      <c r="N17" s="72">
        <f t="shared" si="12"/>
        <v>0</v>
      </c>
      <c r="O17" s="48"/>
      <c r="P17" s="48"/>
      <c r="Q17" s="48"/>
      <c r="R17" s="71"/>
    </row>
    <row r="18" spans="1:18" s="77" customFormat="1" ht="30" customHeight="1" x14ac:dyDescent="0.3">
      <c r="A18" s="60" t="s">
        <v>5</v>
      </c>
      <c r="B18" s="61" t="s">
        <v>24</v>
      </c>
      <c r="C18" s="73"/>
      <c r="D18" s="73"/>
      <c r="E18" s="73"/>
      <c r="F18" s="74">
        <f>SUM(F19,F21)</f>
        <v>161723000000</v>
      </c>
      <c r="G18" s="74">
        <f t="shared" ref="G18:N18" si="13">SUM(G19,G21)</f>
        <v>0</v>
      </c>
      <c r="H18" s="74">
        <f t="shared" si="13"/>
        <v>36000000000</v>
      </c>
      <c r="I18" s="74">
        <f t="shared" si="13"/>
        <v>125723000000</v>
      </c>
      <c r="J18" s="74">
        <f t="shared" si="13"/>
        <v>43165000000</v>
      </c>
      <c r="K18" s="74">
        <f t="shared" si="13"/>
        <v>41593707548</v>
      </c>
      <c r="L18" s="74">
        <f t="shared" si="13"/>
        <v>1571292452</v>
      </c>
      <c r="M18" s="74">
        <f t="shared" si="13"/>
        <v>1571292452</v>
      </c>
      <c r="N18" s="74">
        <f t="shared" si="13"/>
        <v>0</v>
      </c>
      <c r="O18" s="75"/>
      <c r="P18" s="75"/>
      <c r="Q18" s="76"/>
      <c r="R18" s="75"/>
    </row>
    <row r="19" spans="1:18" s="77" customFormat="1" ht="30" customHeight="1" x14ac:dyDescent="0.3">
      <c r="A19" s="62" t="s">
        <v>46</v>
      </c>
      <c r="B19" s="63" t="s">
        <v>47</v>
      </c>
      <c r="C19" s="73"/>
      <c r="D19" s="73"/>
      <c r="E19" s="73"/>
      <c r="F19" s="74">
        <f>SUM(F20)</f>
        <v>92300000000</v>
      </c>
      <c r="G19" s="74">
        <f t="shared" ref="G19:H19" si="14">SUM(G20)</f>
        <v>0</v>
      </c>
      <c r="H19" s="74">
        <f t="shared" si="14"/>
        <v>36000000000</v>
      </c>
      <c r="I19" s="74">
        <f t="shared" ref="I19" si="15">SUM(I20)</f>
        <v>56300000000</v>
      </c>
      <c r="J19" s="74">
        <f t="shared" ref="J19" si="16">SUM(J20)</f>
        <v>3165000000</v>
      </c>
      <c r="K19" s="74">
        <f t="shared" ref="K19" si="17">SUM(K20)</f>
        <v>2798051577</v>
      </c>
      <c r="L19" s="74">
        <f t="shared" ref="L19" si="18">SUM(L20)</f>
        <v>366948423</v>
      </c>
      <c r="M19" s="74">
        <f t="shared" ref="M19" si="19">SUM(M20)</f>
        <v>366948423</v>
      </c>
      <c r="N19" s="74">
        <f t="shared" ref="N19" si="20">SUM(N20)</f>
        <v>0</v>
      </c>
      <c r="O19" s="75"/>
      <c r="P19" s="75"/>
      <c r="Q19" s="76"/>
      <c r="R19" s="75"/>
    </row>
    <row r="20" spans="1:18" ht="72" customHeight="1" x14ac:dyDescent="0.3">
      <c r="A20" s="47">
        <v>1</v>
      </c>
      <c r="B20" s="48" t="s">
        <v>67</v>
      </c>
      <c r="C20" s="24" t="s">
        <v>96</v>
      </c>
      <c r="D20" s="24" t="s">
        <v>54</v>
      </c>
      <c r="E20" s="24" t="s">
        <v>70</v>
      </c>
      <c r="F20" s="13">
        <v>92300000000</v>
      </c>
      <c r="G20" s="13"/>
      <c r="H20" s="13">
        <v>36000000000</v>
      </c>
      <c r="I20" s="13">
        <v>56300000000</v>
      </c>
      <c r="J20" s="13">
        <v>3165000000</v>
      </c>
      <c r="K20" s="13">
        <v>2798051577</v>
      </c>
      <c r="L20" s="13">
        <v>366948423</v>
      </c>
      <c r="M20" s="13">
        <v>366948423</v>
      </c>
      <c r="N20" s="13">
        <v>0</v>
      </c>
      <c r="O20" s="48" t="s">
        <v>72</v>
      </c>
      <c r="P20" s="48"/>
      <c r="Q20" s="49" t="s">
        <v>58</v>
      </c>
      <c r="R20" s="71"/>
    </row>
    <row r="21" spans="1:18" s="77" customFormat="1" ht="30" customHeight="1" x14ac:dyDescent="0.3">
      <c r="A21" s="62" t="s">
        <v>48</v>
      </c>
      <c r="B21" s="63" t="s">
        <v>99</v>
      </c>
      <c r="C21" s="73"/>
      <c r="D21" s="73"/>
      <c r="E21" s="73"/>
      <c r="F21" s="74">
        <f>SUM(F22)</f>
        <v>69423000000</v>
      </c>
      <c r="G21" s="74">
        <f t="shared" ref="G21:N21" si="21">SUM(G22)</f>
        <v>0</v>
      </c>
      <c r="H21" s="74">
        <f t="shared" si="21"/>
        <v>0</v>
      </c>
      <c r="I21" s="74">
        <f t="shared" si="21"/>
        <v>69423000000</v>
      </c>
      <c r="J21" s="74">
        <f>SUM(J22)</f>
        <v>40000000000</v>
      </c>
      <c r="K21" s="74">
        <f t="shared" si="21"/>
        <v>38795655971</v>
      </c>
      <c r="L21" s="74">
        <f t="shared" si="21"/>
        <v>1204344029</v>
      </c>
      <c r="M21" s="74">
        <f t="shared" si="21"/>
        <v>1204344029</v>
      </c>
      <c r="N21" s="74">
        <f t="shared" si="21"/>
        <v>0</v>
      </c>
      <c r="O21" s="75"/>
      <c r="P21" s="75"/>
      <c r="Q21" s="76"/>
      <c r="R21" s="75"/>
    </row>
    <row r="22" spans="1:18" ht="82.5" customHeight="1" x14ac:dyDescent="0.3">
      <c r="A22" s="47">
        <v>1</v>
      </c>
      <c r="B22" s="48" t="s">
        <v>66</v>
      </c>
      <c r="C22" s="24" t="s">
        <v>97</v>
      </c>
      <c r="D22" s="24" t="s">
        <v>43</v>
      </c>
      <c r="E22" s="24" t="s">
        <v>69</v>
      </c>
      <c r="F22" s="13">
        <v>69423000000</v>
      </c>
      <c r="G22" s="13"/>
      <c r="H22" s="13"/>
      <c r="I22" s="13">
        <v>69423000000</v>
      </c>
      <c r="J22" s="13">
        <v>40000000000</v>
      </c>
      <c r="K22" s="13">
        <v>38795655971</v>
      </c>
      <c r="L22" s="13">
        <v>1204344029</v>
      </c>
      <c r="M22" s="13">
        <v>1204344029</v>
      </c>
      <c r="N22" s="13">
        <v>0</v>
      </c>
      <c r="O22" s="48" t="s">
        <v>73</v>
      </c>
      <c r="P22" s="48"/>
      <c r="Q22" s="49" t="s">
        <v>58</v>
      </c>
      <c r="R22" s="71"/>
    </row>
    <row r="23" spans="1:18" ht="51.75" customHeight="1" x14ac:dyDescent="0.3">
      <c r="A23" s="60" t="s">
        <v>159</v>
      </c>
      <c r="B23" s="61" t="s">
        <v>160</v>
      </c>
      <c r="C23" s="24"/>
      <c r="D23" s="24"/>
      <c r="E23" s="24"/>
      <c r="F23" s="72">
        <f>SUM(F24)</f>
        <v>4228894000</v>
      </c>
      <c r="G23" s="72">
        <f t="shared" ref="G23:N24" si="22">SUM(G24)</f>
        <v>0</v>
      </c>
      <c r="H23" s="72">
        <f t="shared" si="22"/>
        <v>0</v>
      </c>
      <c r="I23" s="72">
        <f t="shared" si="22"/>
        <v>4228894000</v>
      </c>
      <c r="J23" s="72">
        <f t="shared" si="22"/>
        <v>3330000000</v>
      </c>
      <c r="K23" s="72">
        <f t="shared" si="22"/>
        <v>2976463590</v>
      </c>
      <c r="L23" s="72">
        <f t="shared" si="22"/>
        <v>353536410</v>
      </c>
      <c r="M23" s="72">
        <f t="shared" si="22"/>
        <v>353536410</v>
      </c>
      <c r="N23" s="72">
        <f t="shared" si="22"/>
        <v>0</v>
      </c>
      <c r="O23" s="48"/>
      <c r="P23" s="48"/>
      <c r="Q23" s="48"/>
      <c r="R23" s="71"/>
    </row>
    <row r="24" spans="1:18" ht="30" customHeight="1" x14ac:dyDescent="0.3">
      <c r="A24" s="60" t="s">
        <v>5</v>
      </c>
      <c r="B24" s="61" t="s">
        <v>24</v>
      </c>
      <c r="C24" s="24"/>
      <c r="D24" s="24"/>
      <c r="E24" s="24"/>
      <c r="F24" s="72">
        <f>SUM(F25)</f>
        <v>4228894000</v>
      </c>
      <c r="G24" s="72">
        <f t="shared" si="22"/>
        <v>0</v>
      </c>
      <c r="H24" s="72">
        <f t="shared" si="22"/>
        <v>0</v>
      </c>
      <c r="I24" s="72">
        <f t="shared" si="22"/>
        <v>4228894000</v>
      </c>
      <c r="J24" s="72">
        <f t="shared" si="22"/>
        <v>3330000000</v>
      </c>
      <c r="K24" s="72">
        <f t="shared" si="22"/>
        <v>2976463590</v>
      </c>
      <c r="L24" s="72">
        <f t="shared" si="22"/>
        <v>353536410</v>
      </c>
      <c r="M24" s="72">
        <f t="shared" si="22"/>
        <v>353536410</v>
      </c>
      <c r="N24" s="72">
        <f t="shared" si="22"/>
        <v>0</v>
      </c>
      <c r="O24" s="48"/>
      <c r="P24" s="48"/>
      <c r="Q24" s="48"/>
      <c r="R24" s="71"/>
    </row>
    <row r="25" spans="1:18" s="77" customFormat="1" ht="30" customHeight="1" x14ac:dyDescent="0.3">
      <c r="A25" s="62" t="s">
        <v>46</v>
      </c>
      <c r="B25" s="63" t="s">
        <v>142</v>
      </c>
      <c r="C25" s="73"/>
      <c r="D25" s="73"/>
      <c r="E25" s="73"/>
      <c r="F25" s="74">
        <f>SUM(F26)</f>
        <v>4228894000</v>
      </c>
      <c r="G25" s="74">
        <f t="shared" ref="G25" si="23">SUM(G26)</f>
        <v>0</v>
      </c>
      <c r="H25" s="74">
        <f t="shared" ref="H25" si="24">SUM(H26)</f>
        <v>0</v>
      </c>
      <c r="I25" s="74">
        <f t="shared" ref="I25" si="25">SUM(I26)</f>
        <v>4228894000</v>
      </c>
      <c r="J25" s="74">
        <f t="shared" ref="J25" si="26">SUM(J26)</f>
        <v>3330000000</v>
      </c>
      <c r="K25" s="74">
        <f t="shared" ref="K25" si="27">SUM(K26)</f>
        <v>2976463590</v>
      </c>
      <c r="L25" s="74">
        <f t="shared" ref="L25" si="28">SUM(L26)</f>
        <v>353536410</v>
      </c>
      <c r="M25" s="74">
        <f t="shared" ref="M25" si="29">SUM(M26)</f>
        <v>353536410</v>
      </c>
      <c r="N25" s="74">
        <f t="shared" ref="N25" si="30">SUM(N26)</f>
        <v>0</v>
      </c>
      <c r="O25" s="75"/>
      <c r="P25" s="75"/>
      <c r="Q25" s="76"/>
      <c r="R25" s="75"/>
    </row>
    <row r="26" spans="1:18" ht="82.5" customHeight="1" x14ac:dyDescent="0.3">
      <c r="A26" s="47">
        <v>1</v>
      </c>
      <c r="B26" s="48" t="s">
        <v>74</v>
      </c>
      <c r="C26" s="24" t="s">
        <v>98</v>
      </c>
      <c r="D26" s="24" t="s">
        <v>33</v>
      </c>
      <c r="E26" s="24" t="s">
        <v>76</v>
      </c>
      <c r="F26" s="13">
        <v>4228894000</v>
      </c>
      <c r="G26" s="13"/>
      <c r="H26" s="13"/>
      <c r="I26" s="13">
        <v>4228894000</v>
      </c>
      <c r="J26" s="13">
        <v>3330000000</v>
      </c>
      <c r="K26" s="13">
        <v>2976463590</v>
      </c>
      <c r="L26" s="13">
        <v>353536410</v>
      </c>
      <c r="M26" s="13">
        <v>353536410</v>
      </c>
      <c r="N26" s="13">
        <v>0</v>
      </c>
      <c r="O26" s="48" t="s">
        <v>75</v>
      </c>
      <c r="P26" s="48"/>
      <c r="Q26" s="49" t="s">
        <v>58</v>
      </c>
      <c r="R26" s="71"/>
    </row>
    <row r="27" spans="1:18" ht="39.9" customHeight="1" x14ac:dyDescent="0.3">
      <c r="A27" s="60" t="s">
        <v>7</v>
      </c>
      <c r="B27" s="61" t="s">
        <v>86</v>
      </c>
      <c r="C27" s="24"/>
      <c r="D27" s="24"/>
      <c r="E27" s="24"/>
      <c r="F27" s="72">
        <f>SUM(F29)</f>
        <v>3381788678</v>
      </c>
      <c r="G27" s="72">
        <f>SUM(G29)</f>
        <v>0</v>
      </c>
      <c r="H27" s="72">
        <f>SUM(H29)</f>
        <v>0</v>
      </c>
      <c r="I27" s="72">
        <f>SUM(I29)</f>
        <v>3381788678</v>
      </c>
      <c r="J27" s="72">
        <f>SUM(J28)</f>
        <v>3300000000</v>
      </c>
      <c r="K27" s="72">
        <f t="shared" ref="K27:N27" si="31">SUM(K28)</f>
        <v>1956892000</v>
      </c>
      <c r="L27" s="72">
        <f t="shared" si="31"/>
        <v>1343108000</v>
      </c>
      <c r="M27" s="72">
        <f t="shared" si="31"/>
        <v>1343108000</v>
      </c>
      <c r="N27" s="72">
        <f t="shared" si="31"/>
        <v>0</v>
      </c>
      <c r="O27" s="48"/>
      <c r="P27" s="48"/>
      <c r="Q27" s="48"/>
      <c r="R27" s="71"/>
    </row>
    <row r="28" spans="1:18" s="59" customFormat="1" ht="45.75" customHeight="1" x14ac:dyDescent="0.3">
      <c r="A28" s="60" t="s">
        <v>154</v>
      </c>
      <c r="B28" s="61" t="s">
        <v>155</v>
      </c>
      <c r="C28" s="56"/>
      <c r="D28" s="56"/>
      <c r="E28" s="56"/>
      <c r="F28" s="57"/>
      <c r="G28" s="57"/>
      <c r="H28" s="57"/>
      <c r="I28" s="57"/>
      <c r="J28" s="57">
        <f>SUM(J29)</f>
        <v>3300000000</v>
      </c>
      <c r="K28" s="57">
        <f t="shared" ref="K28:N28" si="32">SUM(K29)</f>
        <v>1956892000</v>
      </c>
      <c r="L28" s="57">
        <f t="shared" si="32"/>
        <v>1343108000</v>
      </c>
      <c r="M28" s="57">
        <f t="shared" si="32"/>
        <v>1343108000</v>
      </c>
      <c r="N28" s="57">
        <f t="shared" si="32"/>
        <v>0</v>
      </c>
      <c r="O28" s="61"/>
      <c r="P28" s="61"/>
      <c r="Q28" s="61"/>
      <c r="R28" s="55"/>
    </row>
    <row r="29" spans="1:18" ht="30" customHeight="1" x14ac:dyDescent="0.3">
      <c r="A29" s="60" t="s">
        <v>5</v>
      </c>
      <c r="B29" s="61" t="s">
        <v>24</v>
      </c>
      <c r="C29" s="24"/>
      <c r="D29" s="24"/>
      <c r="E29" s="24"/>
      <c r="F29" s="72">
        <f>SUM(F30)</f>
        <v>3381788678</v>
      </c>
      <c r="G29" s="72">
        <f t="shared" ref="G29:N29" si="33">SUM(G30)</f>
        <v>0</v>
      </c>
      <c r="H29" s="72">
        <f t="shared" si="33"/>
        <v>0</v>
      </c>
      <c r="I29" s="72">
        <f t="shared" si="33"/>
        <v>3381788678</v>
      </c>
      <c r="J29" s="72">
        <f t="shared" si="33"/>
        <v>3300000000</v>
      </c>
      <c r="K29" s="72">
        <f t="shared" si="33"/>
        <v>1956892000</v>
      </c>
      <c r="L29" s="72">
        <f t="shared" si="33"/>
        <v>1343108000</v>
      </c>
      <c r="M29" s="72">
        <f t="shared" si="33"/>
        <v>1343108000</v>
      </c>
      <c r="N29" s="72">
        <f t="shared" si="33"/>
        <v>0</v>
      </c>
      <c r="O29" s="48"/>
      <c r="P29" s="48"/>
      <c r="Q29" s="48"/>
      <c r="R29" s="71"/>
    </row>
    <row r="30" spans="1:18" s="77" customFormat="1" ht="30" customHeight="1" x14ac:dyDescent="0.3">
      <c r="A30" s="62" t="s">
        <v>46</v>
      </c>
      <c r="B30" s="63" t="s">
        <v>47</v>
      </c>
      <c r="C30" s="73"/>
      <c r="D30" s="73"/>
      <c r="E30" s="73"/>
      <c r="F30" s="74">
        <f>SUM(F31:F33)</f>
        <v>3381788678</v>
      </c>
      <c r="G30" s="74">
        <f t="shared" ref="G30:N30" si="34">SUM(G31:G33)</f>
        <v>0</v>
      </c>
      <c r="H30" s="74">
        <f t="shared" si="34"/>
        <v>0</v>
      </c>
      <c r="I30" s="74">
        <f t="shared" si="34"/>
        <v>3381788678</v>
      </c>
      <c r="J30" s="74">
        <f t="shared" si="34"/>
        <v>3300000000</v>
      </c>
      <c r="K30" s="74">
        <f t="shared" si="34"/>
        <v>1956892000</v>
      </c>
      <c r="L30" s="74">
        <f t="shared" si="34"/>
        <v>1343108000</v>
      </c>
      <c r="M30" s="74">
        <f t="shared" si="34"/>
        <v>1343108000</v>
      </c>
      <c r="N30" s="74">
        <f t="shared" si="34"/>
        <v>0</v>
      </c>
      <c r="O30" s="75"/>
      <c r="P30" s="75"/>
      <c r="Q30" s="76"/>
      <c r="R30" s="75"/>
    </row>
    <row r="31" spans="1:18" ht="59.25" customHeight="1" x14ac:dyDescent="0.3">
      <c r="A31" s="47">
        <v>1</v>
      </c>
      <c r="B31" s="48" t="s">
        <v>87</v>
      </c>
      <c r="C31" s="24" t="s">
        <v>93</v>
      </c>
      <c r="D31" s="24" t="s">
        <v>33</v>
      </c>
      <c r="E31" s="24" t="s">
        <v>90</v>
      </c>
      <c r="F31" s="13">
        <v>1194863076</v>
      </c>
      <c r="G31" s="13"/>
      <c r="H31" s="13"/>
      <c r="I31" s="13">
        <v>1194863076</v>
      </c>
      <c r="J31" s="13">
        <v>1117632000</v>
      </c>
      <c r="K31" s="13">
        <v>649462000</v>
      </c>
      <c r="L31" s="13">
        <v>468170000</v>
      </c>
      <c r="M31" s="13">
        <v>468170000</v>
      </c>
      <c r="N31" s="13">
        <v>0</v>
      </c>
      <c r="O31" s="96" t="s">
        <v>152</v>
      </c>
      <c r="P31" s="48"/>
      <c r="Q31" s="49" t="s">
        <v>106</v>
      </c>
      <c r="R31" s="71"/>
    </row>
    <row r="32" spans="1:18" ht="51.75" customHeight="1" x14ac:dyDescent="0.3">
      <c r="A32" s="47">
        <f>+A31+1</f>
        <v>2</v>
      </c>
      <c r="B32" s="48" t="s">
        <v>88</v>
      </c>
      <c r="C32" s="24" t="s">
        <v>94</v>
      </c>
      <c r="D32" s="24" t="s">
        <v>33</v>
      </c>
      <c r="E32" s="24" t="s">
        <v>91</v>
      </c>
      <c r="F32" s="13">
        <v>1061498500</v>
      </c>
      <c r="G32" s="13"/>
      <c r="H32" s="13"/>
      <c r="I32" s="13">
        <v>1061498500</v>
      </c>
      <c r="J32" s="13">
        <v>1059434000</v>
      </c>
      <c r="K32" s="13">
        <v>694358000</v>
      </c>
      <c r="L32" s="13">
        <v>365076000</v>
      </c>
      <c r="M32" s="13">
        <v>365076000</v>
      </c>
      <c r="N32" s="13">
        <v>0</v>
      </c>
      <c r="O32" s="97"/>
      <c r="P32" s="48"/>
      <c r="Q32" s="49" t="s">
        <v>106</v>
      </c>
      <c r="R32" s="71"/>
    </row>
    <row r="33" spans="1:18" ht="51.75" customHeight="1" x14ac:dyDescent="0.3">
      <c r="A33" s="47">
        <f t="shared" ref="A33" si="35">+A32+1</f>
        <v>3</v>
      </c>
      <c r="B33" s="48" t="s">
        <v>89</v>
      </c>
      <c r="C33" s="24" t="s">
        <v>95</v>
      </c>
      <c r="D33" s="24" t="s">
        <v>33</v>
      </c>
      <c r="E33" s="24" t="s">
        <v>92</v>
      </c>
      <c r="F33" s="13">
        <v>1125427102</v>
      </c>
      <c r="G33" s="13"/>
      <c r="H33" s="13"/>
      <c r="I33" s="13">
        <v>1125427102</v>
      </c>
      <c r="J33" s="13">
        <v>1122934000</v>
      </c>
      <c r="K33" s="13">
        <v>613072000</v>
      </c>
      <c r="L33" s="13">
        <v>509862000</v>
      </c>
      <c r="M33" s="13">
        <v>509862000</v>
      </c>
      <c r="N33" s="13">
        <v>0</v>
      </c>
      <c r="O33" s="98"/>
      <c r="P33" s="48"/>
      <c r="Q33" s="49" t="s">
        <v>106</v>
      </c>
      <c r="R33" s="71"/>
    </row>
    <row r="34" spans="1:18" ht="39.9" customHeight="1" x14ac:dyDescent="0.3">
      <c r="A34" s="60" t="s">
        <v>85</v>
      </c>
      <c r="B34" s="61" t="s">
        <v>63</v>
      </c>
      <c r="C34" s="24"/>
      <c r="D34" s="24"/>
      <c r="E34" s="24"/>
      <c r="F34" s="72">
        <f>SUM(F36)</f>
        <v>5654000000</v>
      </c>
      <c r="G34" s="72">
        <f>SUM(G36)</f>
        <v>0</v>
      </c>
      <c r="H34" s="72">
        <f>SUM(H36)</f>
        <v>0</v>
      </c>
      <c r="I34" s="72">
        <f>SUM(I36)</f>
        <v>5654000000</v>
      </c>
      <c r="J34" s="72">
        <f>SUM(J35)</f>
        <v>4400000000</v>
      </c>
      <c r="K34" s="72">
        <f t="shared" ref="K34:N35" si="36">SUM(K35)</f>
        <v>283550000</v>
      </c>
      <c r="L34" s="72">
        <f t="shared" si="36"/>
        <v>4116450000</v>
      </c>
      <c r="M34" s="72">
        <f t="shared" si="36"/>
        <v>4116450000</v>
      </c>
      <c r="N34" s="72">
        <f t="shared" si="36"/>
        <v>0</v>
      </c>
      <c r="O34" s="48"/>
      <c r="P34" s="48"/>
      <c r="Q34" s="48"/>
      <c r="R34" s="71"/>
    </row>
    <row r="35" spans="1:18" s="59" customFormat="1" ht="45.75" customHeight="1" x14ac:dyDescent="0.3">
      <c r="A35" s="60" t="s">
        <v>156</v>
      </c>
      <c r="B35" s="61" t="s">
        <v>155</v>
      </c>
      <c r="C35" s="56"/>
      <c r="D35" s="56"/>
      <c r="E35" s="56"/>
      <c r="F35" s="57"/>
      <c r="G35" s="57"/>
      <c r="H35" s="57"/>
      <c r="I35" s="57"/>
      <c r="J35" s="57">
        <f>SUM(J36)</f>
        <v>4400000000</v>
      </c>
      <c r="K35" s="57">
        <f t="shared" si="36"/>
        <v>283550000</v>
      </c>
      <c r="L35" s="57">
        <f t="shared" si="36"/>
        <v>4116450000</v>
      </c>
      <c r="M35" s="57">
        <f t="shared" si="36"/>
        <v>4116450000</v>
      </c>
      <c r="N35" s="57">
        <f t="shared" si="36"/>
        <v>0</v>
      </c>
      <c r="O35" s="61"/>
      <c r="P35" s="61"/>
      <c r="Q35" s="61"/>
      <c r="R35" s="55"/>
    </row>
    <row r="36" spans="1:18" ht="30" customHeight="1" x14ac:dyDescent="0.3">
      <c r="A36" s="60" t="s">
        <v>5</v>
      </c>
      <c r="B36" s="61" t="s">
        <v>24</v>
      </c>
      <c r="C36" s="24"/>
      <c r="D36" s="24"/>
      <c r="E36" s="24"/>
      <c r="F36" s="72">
        <f>SUM(F37)</f>
        <v>5654000000</v>
      </c>
      <c r="G36" s="72">
        <f t="shared" ref="G36:N36" si="37">SUM(G37)</f>
        <v>0</v>
      </c>
      <c r="H36" s="72">
        <f t="shared" si="37"/>
        <v>0</v>
      </c>
      <c r="I36" s="72">
        <f t="shared" si="37"/>
        <v>5654000000</v>
      </c>
      <c r="J36" s="72">
        <f t="shared" si="37"/>
        <v>4400000000</v>
      </c>
      <c r="K36" s="72">
        <f t="shared" si="37"/>
        <v>283550000</v>
      </c>
      <c r="L36" s="72">
        <f t="shared" si="37"/>
        <v>4116450000</v>
      </c>
      <c r="M36" s="72">
        <f t="shared" si="37"/>
        <v>4116450000</v>
      </c>
      <c r="N36" s="72">
        <f t="shared" si="37"/>
        <v>0</v>
      </c>
      <c r="O36" s="48"/>
      <c r="P36" s="48"/>
      <c r="Q36" s="48"/>
      <c r="R36" s="71"/>
    </row>
    <row r="37" spans="1:18" s="77" customFormat="1" ht="30" customHeight="1" x14ac:dyDescent="0.3">
      <c r="A37" s="62" t="s">
        <v>46</v>
      </c>
      <c r="B37" s="63" t="s">
        <v>47</v>
      </c>
      <c r="C37" s="73"/>
      <c r="D37" s="73"/>
      <c r="E37" s="73"/>
      <c r="F37" s="74">
        <f>SUM(F38:F41)</f>
        <v>5654000000</v>
      </c>
      <c r="G37" s="74">
        <f t="shared" ref="G37:N37" si="38">SUM(G38:G41)</f>
        <v>0</v>
      </c>
      <c r="H37" s="74">
        <f t="shared" si="38"/>
        <v>0</v>
      </c>
      <c r="I37" s="74">
        <f t="shared" si="38"/>
        <v>5654000000</v>
      </c>
      <c r="J37" s="74">
        <f t="shared" si="38"/>
        <v>4400000000</v>
      </c>
      <c r="K37" s="74">
        <f t="shared" si="38"/>
        <v>283550000</v>
      </c>
      <c r="L37" s="74">
        <f t="shared" si="38"/>
        <v>4116450000</v>
      </c>
      <c r="M37" s="74">
        <f t="shared" si="38"/>
        <v>4116450000</v>
      </c>
      <c r="N37" s="74">
        <f t="shared" si="38"/>
        <v>0</v>
      </c>
      <c r="O37" s="75"/>
      <c r="P37" s="75"/>
      <c r="Q37" s="76"/>
      <c r="R37" s="75"/>
    </row>
    <row r="38" spans="1:18" ht="50.1" customHeight="1" x14ac:dyDescent="0.3">
      <c r="A38" s="47">
        <v>1</v>
      </c>
      <c r="B38" s="48" t="s">
        <v>29</v>
      </c>
      <c r="C38" s="24" t="s">
        <v>38</v>
      </c>
      <c r="D38" s="24" t="s">
        <v>33</v>
      </c>
      <c r="E38" s="24" t="s">
        <v>34</v>
      </c>
      <c r="F38" s="13">
        <v>1794000000</v>
      </c>
      <c r="G38" s="13"/>
      <c r="H38" s="13"/>
      <c r="I38" s="13">
        <v>1794000000</v>
      </c>
      <c r="J38" s="13">
        <v>1300000000</v>
      </c>
      <c r="K38" s="13">
        <v>85994000</v>
      </c>
      <c r="L38" s="13">
        <f>J38-K38</f>
        <v>1214006000</v>
      </c>
      <c r="M38" s="13">
        <v>1214006000</v>
      </c>
      <c r="N38" s="13">
        <v>0</v>
      </c>
      <c r="O38" s="93" t="s">
        <v>153</v>
      </c>
      <c r="P38" s="48"/>
      <c r="Q38" s="49" t="s">
        <v>106</v>
      </c>
      <c r="R38" s="71"/>
    </row>
    <row r="39" spans="1:18" ht="50.1" customHeight="1" x14ac:dyDescent="0.3">
      <c r="A39" s="47">
        <f>+A38+1</f>
        <v>2</v>
      </c>
      <c r="B39" s="48" t="s">
        <v>30</v>
      </c>
      <c r="C39" s="24" t="s">
        <v>38</v>
      </c>
      <c r="D39" s="24" t="s">
        <v>33</v>
      </c>
      <c r="E39" s="24" t="s">
        <v>35</v>
      </c>
      <c r="F39" s="13">
        <v>1647000000</v>
      </c>
      <c r="G39" s="13"/>
      <c r="H39" s="13"/>
      <c r="I39" s="13">
        <v>1647000000</v>
      </c>
      <c r="J39" s="13">
        <v>1200000000</v>
      </c>
      <c r="K39" s="13">
        <v>78295000</v>
      </c>
      <c r="L39" s="13">
        <f t="shared" ref="L39:L41" si="39">J39-K39</f>
        <v>1121705000</v>
      </c>
      <c r="M39" s="13">
        <v>1121705000</v>
      </c>
      <c r="N39" s="13">
        <v>0</v>
      </c>
      <c r="O39" s="94"/>
      <c r="P39" s="48"/>
      <c r="Q39" s="49" t="s">
        <v>106</v>
      </c>
      <c r="R39" s="71"/>
    </row>
    <row r="40" spans="1:18" ht="50.1" customHeight="1" x14ac:dyDescent="0.3">
      <c r="A40" s="47">
        <f t="shared" ref="A40:A41" si="40">+A39+1</f>
        <v>3</v>
      </c>
      <c r="B40" s="48" t="s">
        <v>31</v>
      </c>
      <c r="C40" s="24" t="s">
        <v>39</v>
      </c>
      <c r="D40" s="24" t="s">
        <v>33</v>
      </c>
      <c r="E40" s="24" t="s">
        <v>36</v>
      </c>
      <c r="F40" s="13">
        <v>1123000000</v>
      </c>
      <c r="G40" s="13"/>
      <c r="H40" s="13"/>
      <c r="I40" s="13">
        <v>1123000000</v>
      </c>
      <c r="J40" s="13">
        <v>900000000</v>
      </c>
      <c r="K40" s="13">
        <v>58068000</v>
      </c>
      <c r="L40" s="13">
        <f t="shared" si="39"/>
        <v>841932000</v>
      </c>
      <c r="M40" s="13">
        <v>841932000</v>
      </c>
      <c r="N40" s="13">
        <v>0</v>
      </c>
      <c r="O40" s="94"/>
      <c r="P40" s="48"/>
      <c r="Q40" s="49" t="s">
        <v>106</v>
      </c>
      <c r="R40" s="71"/>
    </row>
    <row r="41" spans="1:18" ht="50.1" customHeight="1" x14ac:dyDescent="0.3">
      <c r="A41" s="47">
        <f t="shared" si="40"/>
        <v>4</v>
      </c>
      <c r="B41" s="48" t="s">
        <v>32</v>
      </c>
      <c r="C41" s="24" t="s">
        <v>39</v>
      </c>
      <c r="D41" s="24" t="s">
        <v>33</v>
      </c>
      <c r="E41" s="24" t="s">
        <v>37</v>
      </c>
      <c r="F41" s="13">
        <v>1090000000</v>
      </c>
      <c r="G41" s="13"/>
      <c r="H41" s="13"/>
      <c r="I41" s="13">
        <v>1090000000</v>
      </c>
      <c r="J41" s="13">
        <v>1000000000</v>
      </c>
      <c r="K41" s="13">
        <v>61193000</v>
      </c>
      <c r="L41" s="13">
        <f t="shared" si="39"/>
        <v>938807000</v>
      </c>
      <c r="M41" s="13">
        <v>938807000</v>
      </c>
      <c r="N41" s="13">
        <v>0</v>
      </c>
      <c r="O41" s="95"/>
      <c r="P41" s="48"/>
      <c r="Q41" s="49" t="s">
        <v>106</v>
      </c>
      <c r="R41" s="71"/>
    </row>
    <row r="42" spans="1:18" ht="39.9" customHeight="1" x14ac:dyDescent="0.3">
      <c r="A42" s="60" t="s">
        <v>125</v>
      </c>
      <c r="B42" s="61" t="s">
        <v>143</v>
      </c>
      <c r="C42" s="24"/>
      <c r="D42" s="24"/>
      <c r="E42" s="24"/>
      <c r="F42" s="72">
        <f>SUM(F44)</f>
        <v>3300000000</v>
      </c>
      <c r="G42" s="72">
        <f>SUM(G44)</f>
        <v>0</v>
      </c>
      <c r="H42" s="72">
        <f>SUM(H44)</f>
        <v>0</v>
      </c>
      <c r="I42" s="72">
        <f>SUM(I44)</f>
        <v>3300000000</v>
      </c>
      <c r="J42" s="72">
        <f>SUM(J43)</f>
        <v>3300000000</v>
      </c>
      <c r="K42" s="72">
        <f t="shared" ref="K42:N43" si="41">SUM(K43)</f>
        <v>0</v>
      </c>
      <c r="L42" s="72">
        <f t="shared" si="41"/>
        <v>3300000000</v>
      </c>
      <c r="M42" s="72">
        <f t="shared" si="41"/>
        <v>3300000000</v>
      </c>
      <c r="N42" s="72">
        <f t="shared" si="41"/>
        <v>0</v>
      </c>
      <c r="O42" s="48"/>
      <c r="P42" s="48"/>
      <c r="Q42" s="48"/>
      <c r="R42" s="71"/>
    </row>
    <row r="43" spans="1:18" s="59" customFormat="1" ht="45.75" customHeight="1" x14ac:dyDescent="0.3">
      <c r="A43" s="60" t="s">
        <v>157</v>
      </c>
      <c r="B43" s="61" t="s">
        <v>155</v>
      </c>
      <c r="C43" s="56"/>
      <c r="D43" s="56"/>
      <c r="E43" s="56"/>
      <c r="F43" s="57"/>
      <c r="G43" s="57"/>
      <c r="H43" s="57"/>
      <c r="I43" s="57"/>
      <c r="J43" s="57">
        <f>SUM(J44)</f>
        <v>3300000000</v>
      </c>
      <c r="K43" s="57">
        <f t="shared" si="41"/>
        <v>0</v>
      </c>
      <c r="L43" s="57">
        <f t="shared" si="41"/>
        <v>3300000000</v>
      </c>
      <c r="M43" s="57">
        <f t="shared" si="41"/>
        <v>3300000000</v>
      </c>
      <c r="N43" s="57">
        <f t="shared" si="41"/>
        <v>0</v>
      </c>
      <c r="O43" s="61"/>
      <c r="P43" s="61"/>
      <c r="Q43" s="61"/>
      <c r="R43" s="55"/>
    </row>
    <row r="44" spans="1:18" ht="30" customHeight="1" x14ac:dyDescent="0.3">
      <c r="A44" s="60" t="s">
        <v>5</v>
      </c>
      <c r="B44" s="61" t="s">
        <v>24</v>
      </c>
      <c r="C44" s="24"/>
      <c r="D44" s="24"/>
      <c r="E44" s="24"/>
      <c r="F44" s="72">
        <f>SUM(F45)</f>
        <v>3300000000</v>
      </c>
      <c r="G44" s="72">
        <f t="shared" ref="G44:N44" si="42">SUM(G45)</f>
        <v>0</v>
      </c>
      <c r="H44" s="72">
        <f t="shared" si="42"/>
        <v>0</v>
      </c>
      <c r="I44" s="72">
        <f t="shared" si="42"/>
        <v>3300000000</v>
      </c>
      <c r="J44" s="72">
        <f t="shared" si="42"/>
        <v>3300000000</v>
      </c>
      <c r="K44" s="72">
        <f t="shared" si="42"/>
        <v>0</v>
      </c>
      <c r="L44" s="72">
        <f t="shared" si="42"/>
        <v>3300000000</v>
      </c>
      <c r="M44" s="72">
        <f t="shared" si="42"/>
        <v>3300000000</v>
      </c>
      <c r="N44" s="72">
        <f t="shared" si="42"/>
        <v>0</v>
      </c>
      <c r="O44" s="48"/>
      <c r="P44" s="48"/>
      <c r="Q44" s="48"/>
      <c r="R44" s="71"/>
    </row>
    <row r="45" spans="1:18" s="77" customFormat="1" ht="30" customHeight="1" x14ac:dyDescent="0.3">
      <c r="A45" s="62" t="s">
        <v>46</v>
      </c>
      <c r="B45" s="63" t="s">
        <v>47</v>
      </c>
      <c r="C45" s="73"/>
      <c r="D45" s="73"/>
      <c r="E45" s="73"/>
      <c r="F45" s="74">
        <f>SUM(F46:F48)</f>
        <v>3300000000</v>
      </c>
      <c r="G45" s="74">
        <f t="shared" ref="G45" si="43">SUM(G46:G48)</f>
        <v>0</v>
      </c>
      <c r="H45" s="74">
        <f t="shared" ref="H45" si="44">SUM(H46:H48)</f>
        <v>0</v>
      </c>
      <c r="I45" s="74">
        <f t="shared" ref="I45" si="45">SUM(I46:I48)</f>
        <v>3300000000</v>
      </c>
      <c r="J45" s="74">
        <f t="shared" ref="J45" si="46">SUM(J46:J48)</f>
        <v>3300000000</v>
      </c>
      <c r="K45" s="74">
        <f t="shared" ref="K45" si="47">SUM(K46:K48)</f>
        <v>0</v>
      </c>
      <c r="L45" s="74">
        <f t="shared" ref="L45" si="48">SUM(L46:L48)</f>
        <v>3300000000</v>
      </c>
      <c r="M45" s="74">
        <f t="shared" ref="M45" si="49">SUM(M46:M48)</f>
        <v>3300000000</v>
      </c>
      <c r="N45" s="74">
        <f t="shared" ref="N45" si="50">SUM(N46:N48)</f>
        <v>0</v>
      </c>
      <c r="O45" s="75"/>
      <c r="P45" s="75"/>
      <c r="Q45" s="76"/>
      <c r="R45" s="75"/>
    </row>
    <row r="46" spans="1:18" ht="50.1" customHeight="1" x14ac:dyDescent="0.3">
      <c r="A46" s="47">
        <v>1</v>
      </c>
      <c r="B46" s="48" t="s">
        <v>126</v>
      </c>
      <c r="C46" s="24" t="s">
        <v>129</v>
      </c>
      <c r="D46" s="24" t="s">
        <v>33</v>
      </c>
      <c r="E46" s="24" t="s">
        <v>132</v>
      </c>
      <c r="F46" s="13">
        <v>1050000000</v>
      </c>
      <c r="G46" s="13"/>
      <c r="H46" s="13"/>
      <c r="I46" s="13">
        <v>1050000000</v>
      </c>
      <c r="J46" s="13">
        <v>1050000000</v>
      </c>
      <c r="K46" s="13"/>
      <c r="L46" s="13">
        <f>J46-K46</f>
        <v>1050000000</v>
      </c>
      <c r="M46" s="13">
        <v>1050000000</v>
      </c>
      <c r="N46" s="13">
        <v>0</v>
      </c>
      <c r="O46" s="93" t="s">
        <v>153</v>
      </c>
      <c r="P46" s="48"/>
      <c r="Q46" s="49" t="s">
        <v>106</v>
      </c>
      <c r="R46" s="71"/>
    </row>
    <row r="47" spans="1:18" ht="50.1" customHeight="1" x14ac:dyDescent="0.3">
      <c r="A47" s="47">
        <f>+A46+1</f>
        <v>2</v>
      </c>
      <c r="B47" s="48" t="s">
        <v>127</v>
      </c>
      <c r="C47" s="24" t="s">
        <v>130</v>
      </c>
      <c r="D47" s="24" t="s">
        <v>33</v>
      </c>
      <c r="E47" s="24" t="s">
        <v>133</v>
      </c>
      <c r="F47" s="13">
        <v>1120000000</v>
      </c>
      <c r="G47" s="13"/>
      <c r="H47" s="13"/>
      <c r="I47" s="13">
        <v>1120000000</v>
      </c>
      <c r="J47" s="13">
        <v>1120000000</v>
      </c>
      <c r="K47" s="13"/>
      <c r="L47" s="13">
        <f t="shared" ref="L47:L48" si="51">J47-K47</f>
        <v>1120000000</v>
      </c>
      <c r="M47" s="13">
        <v>1120000000</v>
      </c>
      <c r="N47" s="13">
        <v>0</v>
      </c>
      <c r="O47" s="94"/>
      <c r="P47" s="48"/>
      <c r="Q47" s="49" t="s">
        <v>106</v>
      </c>
      <c r="R47" s="71"/>
    </row>
    <row r="48" spans="1:18" ht="50.1" customHeight="1" x14ac:dyDescent="0.3">
      <c r="A48" s="47">
        <f t="shared" ref="A48" si="52">+A47+1</f>
        <v>3</v>
      </c>
      <c r="B48" s="48" t="s">
        <v>128</v>
      </c>
      <c r="C48" s="24" t="s">
        <v>131</v>
      </c>
      <c r="D48" s="24" t="s">
        <v>33</v>
      </c>
      <c r="E48" s="24" t="s">
        <v>134</v>
      </c>
      <c r="F48" s="13">
        <v>1130000000</v>
      </c>
      <c r="G48" s="13"/>
      <c r="H48" s="13"/>
      <c r="I48" s="13">
        <v>1130000000</v>
      </c>
      <c r="J48" s="13">
        <v>1130000000</v>
      </c>
      <c r="K48" s="13"/>
      <c r="L48" s="13">
        <f t="shared" si="51"/>
        <v>1130000000</v>
      </c>
      <c r="M48" s="13">
        <v>1130000000</v>
      </c>
      <c r="N48" s="13">
        <v>0</v>
      </c>
      <c r="O48" s="95"/>
      <c r="P48" s="48"/>
      <c r="Q48" s="49" t="s">
        <v>106</v>
      </c>
      <c r="R48" s="71"/>
    </row>
  </sheetData>
  <mergeCells count="27">
    <mergeCell ref="O6:O9"/>
    <mergeCell ref="Q6:Q9"/>
    <mergeCell ref="E7:E9"/>
    <mergeCell ref="F7:I7"/>
    <mergeCell ref="O46:O48"/>
    <mergeCell ref="P6:P9"/>
    <mergeCell ref="L7:L9"/>
    <mergeCell ref="M7:M9"/>
    <mergeCell ref="N7:N9"/>
    <mergeCell ref="O31:O33"/>
    <mergeCell ref="O38:O41"/>
    <mergeCell ref="R6:R9"/>
    <mergeCell ref="A1:R1"/>
    <mergeCell ref="A2:R2"/>
    <mergeCell ref="A3:R3"/>
    <mergeCell ref="A4:R4"/>
    <mergeCell ref="M5:R5"/>
    <mergeCell ref="A6:A9"/>
    <mergeCell ref="B6:B9"/>
    <mergeCell ref="C6:C9"/>
    <mergeCell ref="D6:D9"/>
    <mergeCell ref="E6:I6"/>
    <mergeCell ref="J6:J9"/>
    <mergeCell ref="K6:K9"/>
    <mergeCell ref="G8:I8"/>
    <mergeCell ref="F8:F9"/>
    <mergeCell ref="L6:N6"/>
  </mergeCells>
  <printOptions horizontalCentered="1"/>
  <pageMargins left="0.39370078740157483" right="0.39370078740157483" top="0.39370078740157483" bottom="0.39370078740157483" header="0.19685039370078741" footer="0.19685039370078741"/>
  <pageSetup paperSize="9" scale="37" fitToHeight="0" orientation="landscape" r:id="rId1"/>
  <headerFooter>
    <oddFooter>&amp;C&amp;10&amp;P/&amp;N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3"/>
  <sheetViews>
    <sheetView view="pageBreakPreview" zoomScale="60" zoomScaleNormal="85" workbookViewId="0">
      <selection activeCell="B17" sqref="B17"/>
    </sheetView>
  </sheetViews>
  <sheetFormatPr defaultColWidth="9" defaultRowHeight="16.8" x14ac:dyDescent="0.3"/>
  <cols>
    <col min="1" max="1" width="7.88671875" style="1" customWidth="1"/>
    <col min="2" max="2" width="47.44140625" style="7" customWidth="1"/>
    <col min="3" max="4" width="15.6640625" style="11" hidden="1" customWidth="1"/>
    <col min="5" max="5" width="19.6640625" style="11" hidden="1" customWidth="1"/>
    <col min="6" max="6" width="22.109375" style="1" hidden="1" customWidth="1"/>
    <col min="7" max="8" width="23.33203125" style="1" hidden="1" customWidth="1"/>
    <col min="9" max="9" width="20.6640625" style="1" hidden="1" customWidth="1"/>
    <col min="10" max="11" width="20.6640625" style="1" customWidth="1"/>
    <col min="12" max="12" width="20.33203125" style="1" customWidth="1"/>
    <col min="13" max="13" width="19.5546875" style="1" customWidth="1"/>
    <col min="14" max="14" width="21.6640625" style="1" customWidth="1"/>
    <col min="15" max="15" width="42.88671875" style="1" customWidth="1"/>
    <col min="16" max="16" width="29" style="15" customWidth="1"/>
    <col min="17" max="16384" width="9" style="1"/>
  </cols>
  <sheetData>
    <row r="1" spans="1:16" ht="30.75" customHeight="1" x14ac:dyDescent="0.3">
      <c r="A1" s="107" t="s">
        <v>151</v>
      </c>
      <c r="B1" s="107"/>
      <c r="C1" s="107"/>
      <c r="D1" s="107"/>
      <c r="E1" s="107"/>
      <c r="F1" s="107"/>
      <c r="G1" s="107"/>
      <c r="H1" s="107"/>
      <c r="I1" s="107"/>
      <c r="J1" s="107"/>
      <c r="K1" s="107"/>
      <c r="L1" s="107"/>
      <c r="M1" s="107"/>
      <c r="N1" s="107"/>
      <c r="O1" s="107"/>
      <c r="P1" s="107"/>
    </row>
    <row r="2" spans="1:16" ht="39.9" customHeight="1" x14ac:dyDescent="0.3">
      <c r="A2" s="108" t="s">
        <v>114</v>
      </c>
      <c r="B2" s="108"/>
      <c r="C2" s="108"/>
      <c r="D2" s="108"/>
      <c r="E2" s="108"/>
      <c r="F2" s="108"/>
      <c r="G2" s="108"/>
      <c r="H2" s="108"/>
      <c r="I2" s="108"/>
      <c r="J2" s="108"/>
      <c r="K2" s="108"/>
      <c r="L2" s="108"/>
      <c r="M2" s="108"/>
      <c r="N2" s="108"/>
      <c r="O2" s="108"/>
      <c r="P2" s="108"/>
    </row>
    <row r="3" spans="1:16" ht="39.9" customHeight="1" x14ac:dyDescent="0.3">
      <c r="A3" s="108" t="s">
        <v>28</v>
      </c>
      <c r="B3" s="108"/>
      <c r="C3" s="108"/>
      <c r="D3" s="108"/>
      <c r="E3" s="108"/>
      <c r="F3" s="108"/>
      <c r="G3" s="108"/>
      <c r="H3" s="108"/>
      <c r="I3" s="108"/>
      <c r="J3" s="108"/>
      <c r="K3" s="108"/>
      <c r="L3" s="108"/>
      <c r="M3" s="108"/>
      <c r="N3" s="108"/>
      <c r="O3" s="108"/>
      <c r="P3" s="108"/>
    </row>
    <row r="4" spans="1:16" ht="30.75" customHeight="1" x14ac:dyDescent="0.3">
      <c r="M4" s="109" t="s">
        <v>11</v>
      </c>
      <c r="N4" s="109"/>
      <c r="O4" s="109"/>
      <c r="P4" s="109"/>
    </row>
    <row r="5" spans="1:16" s="5" customFormat="1" ht="41.25" customHeight="1" x14ac:dyDescent="0.3">
      <c r="A5" s="106" t="s">
        <v>0</v>
      </c>
      <c r="B5" s="102" t="s">
        <v>1</v>
      </c>
      <c r="C5" s="102" t="s">
        <v>2</v>
      </c>
      <c r="D5" s="102" t="s">
        <v>10</v>
      </c>
      <c r="E5" s="102" t="s">
        <v>8</v>
      </c>
      <c r="F5" s="102"/>
      <c r="G5" s="102"/>
      <c r="H5" s="102"/>
      <c r="I5" s="102"/>
      <c r="J5" s="102" t="s">
        <v>19</v>
      </c>
      <c r="K5" s="102" t="s">
        <v>13</v>
      </c>
      <c r="L5" s="102" t="s">
        <v>14</v>
      </c>
      <c r="M5" s="102"/>
      <c r="N5" s="102"/>
      <c r="O5" s="103" t="s">
        <v>12</v>
      </c>
      <c r="P5" s="103" t="s">
        <v>122</v>
      </c>
    </row>
    <row r="6" spans="1:16" s="5" customFormat="1" ht="41.25" customHeight="1" x14ac:dyDescent="0.3">
      <c r="A6" s="106"/>
      <c r="B6" s="102"/>
      <c r="C6" s="102"/>
      <c r="D6" s="102"/>
      <c r="E6" s="102" t="s">
        <v>9</v>
      </c>
      <c r="F6" s="102" t="s">
        <v>3</v>
      </c>
      <c r="G6" s="102"/>
      <c r="H6" s="102"/>
      <c r="I6" s="102"/>
      <c r="J6" s="102"/>
      <c r="K6" s="102"/>
      <c r="L6" s="102" t="s">
        <v>4</v>
      </c>
      <c r="M6" s="102" t="s">
        <v>20</v>
      </c>
      <c r="N6" s="102" t="s">
        <v>25</v>
      </c>
      <c r="O6" s="104"/>
      <c r="P6" s="104"/>
    </row>
    <row r="7" spans="1:16" s="5" customFormat="1" ht="32.25" customHeight="1" x14ac:dyDescent="0.3">
      <c r="A7" s="106"/>
      <c r="B7" s="102"/>
      <c r="C7" s="102"/>
      <c r="D7" s="102"/>
      <c r="E7" s="102"/>
      <c r="F7" s="102" t="s">
        <v>4</v>
      </c>
      <c r="G7" s="102" t="s">
        <v>15</v>
      </c>
      <c r="H7" s="102"/>
      <c r="I7" s="102"/>
      <c r="J7" s="102"/>
      <c r="K7" s="102"/>
      <c r="L7" s="102"/>
      <c r="M7" s="102"/>
      <c r="N7" s="102"/>
      <c r="O7" s="104"/>
      <c r="P7" s="104"/>
    </row>
    <row r="8" spans="1:16" s="5" customFormat="1" ht="36.75" customHeight="1" x14ac:dyDescent="0.3">
      <c r="A8" s="106"/>
      <c r="B8" s="102"/>
      <c r="C8" s="102"/>
      <c r="D8" s="102"/>
      <c r="E8" s="102"/>
      <c r="F8" s="102"/>
      <c r="G8" s="10" t="s">
        <v>16</v>
      </c>
      <c r="H8" s="10" t="s">
        <v>17</v>
      </c>
      <c r="I8" s="10" t="s">
        <v>18</v>
      </c>
      <c r="J8" s="102"/>
      <c r="K8" s="102"/>
      <c r="L8" s="102"/>
      <c r="M8" s="102"/>
      <c r="N8" s="102"/>
      <c r="O8" s="105"/>
      <c r="P8" s="105"/>
    </row>
    <row r="9" spans="1:16" s="35" customFormat="1" ht="50.1" customHeight="1" x14ac:dyDescent="0.3">
      <c r="A9" s="32"/>
      <c r="B9" s="8" t="s">
        <v>23</v>
      </c>
      <c r="C9" s="8"/>
      <c r="D9" s="8"/>
      <c r="E9" s="8"/>
      <c r="F9" s="33">
        <f>SUM(F10,F14,F19)</f>
        <v>1887261880411</v>
      </c>
      <c r="G9" s="33">
        <f t="shared" ref="G9:N9" si="0">SUM(G10,G14,G19)</f>
        <v>0</v>
      </c>
      <c r="H9" s="33">
        <f t="shared" si="0"/>
        <v>1089261880411</v>
      </c>
      <c r="I9" s="33">
        <f t="shared" si="0"/>
        <v>0</v>
      </c>
      <c r="J9" s="33">
        <f t="shared" si="0"/>
        <v>455441000000</v>
      </c>
      <c r="K9" s="33">
        <f t="shared" si="0"/>
        <v>331674041644</v>
      </c>
      <c r="L9" s="33">
        <f t="shared" si="0"/>
        <v>123766958356</v>
      </c>
      <c r="M9" s="33">
        <f t="shared" si="0"/>
        <v>73075173397</v>
      </c>
      <c r="N9" s="33">
        <f t="shared" si="0"/>
        <v>50691784959</v>
      </c>
      <c r="O9" s="32"/>
      <c r="P9" s="34"/>
    </row>
    <row r="10" spans="1:16" s="40" customFormat="1" ht="39.9" customHeight="1" x14ac:dyDescent="0.3">
      <c r="A10" s="25" t="s">
        <v>6</v>
      </c>
      <c r="B10" s="26" t="s">
        <v>45</v>
      </c>
      <c r="C10" s="36"/>
      <c r="D10" s="36"/>
      <c r="E10" s="36"/>
      <c r="F10" s="37">
        <f>SUM(F11)</f>
        <v>17529880411</v>
      </c>
      <c r="G10" s="37">
        <f t="shared" ref="G10:N11" si="1">SUM(G11)</f>
        <v>0</v>
      </c>
      <c r="H10" s="37">
        <f t="shared" si="1"/>
        <v>17529880411</v>
      </c>
      <c r="I10" s="37">
        <f t="shared" si="1"/>
        <v>0</v>
      </c>
      <c r="J10" s="37">
        <f t="shared" si="1"/>
        <v>8208000000</v>
      </c>
      <c r="K10" s="37">
        <f t="shared" si="1"/>
        <v>8164109000</v>
      </c>
      <c r="L10" s="37">
        <f t="shared" si="1"/>
        <v>43891000</v>
      </c>
      <c r="M10" s="37">
        <f t="shared" si="1"/>
        <v>22561000</v>
      </c>
      <c r="N10" s="37">
        <f t="shared" si="1"/>
        <v>21330000</v>
      </c>
      <c r="O10" s="38"/>
      <c r="P10" s="39"/>
    </row>
    <row r="11" spans="1:16" ht="30" customHeight="1" x14ac:dyDescent="0.3">
      <c r="A11" s="3" t="s">
        <v>5</v>
      </c>
      <c r="B11" s="6" t="s">
        <v>24</v>
      </c>
      <c r="C11" s="12"/>
      <c r="D11" s="12"/>
      <c r="E11" s="12"/>
      <c r="F11" s="31">
        <f>SUM(F12)</f>
        <v>17529880411</v>
      </c>
      <c r="G11" s="31">
        <f t="shared" si="1"/>
        <v>0</v>
      </c>
      <c r="H11" s="31">
        <f t="shared" si="1"/>
        <v>17529880411</v>
      </c>
      <c r="I11" s="31">
        <f t="shared" si="1"/>
        <v>0</v>
      </c>
      <c r="J11" s="31">
        <f t="shared" si="1"/>
        <v>8208000000</v>
      </c>
      <c r="K11" s="31">
        <f t="shared" si="1"/>
        <v>8164109000</v>
      </c>
      <c r="L11" s="31">
        <f t="shared" si="1"/>
        <v>43891000</v>
      </c>
      <c r="M11" s="31">
        <f t="shared" si="1"/>
        <v>22561000</v>
      </c>
      <c r="N11" s="31">
        <f t="shared" si="1"/>
        <v>21330000</v>
      </c>
      <c r="O11" s="2"/>
      <c r="P11" s="16"/>
    </row>
    <row r="12" spans="1:16" s="21" customFormat="1" ht="30" customHeight="1" x14ac:dyDescent="0.3">
      <c r="A12" s="17" t="s">
        <v>46</v>
      </c>
      <c r="B12" s="18" t="s">
        <v>49</v>
      </c>
      <c r="C12" s="19"/>
      <c r="D12" s="19"/>
      <c r="E12" s="19"/>
      <c r="F12" s="22">
        <f t="shared" ref="F12:N12" si="2">SUM(F13:F13)</f>
        <v>17529880411</v>
      </c>
      <c r="G12" s="22">
        <f t="shared" si="2"/>
        <v>0</v>
      </c>
      <c r="H12" s="22">
        <f t="shared" si="2"/>
        <v>17529880411</v>
      </c>
      <c r="I12" s="22">
        <f t="shared" si="2"/>
        <v>0</v>
      </c>
      <c r="J12" s="22">
        <f t="shared" si="2"/>
        <v>8208000000</v>
      </c>
      <c r="K12" s="22">
        <f t="shared" si="2"/>
        <v>8164109000</v>
      </c>
      <c r="L12" s="22">
        <f t="shared" si="2"/>
        <v>43891000</v>
      </c>
      <c r="M12" s="22">
        <f t="shared" si="2"/>
        <v>22561000</v>
      </c>
      <c r="N12" s="22">
        <f t="shared" si="2"/>
        <v>21330000</v>
      </c>
      <c r="O12" s="20"/>
      <c r="P12" s="23"/>
    </row>
    <row r="13" spans="1:16" ht="153.75" customHeight="1" x14ac:dyDescent="0.3">
      <c r="A13" s="4">
        <v>1</v>
      </c>
      <c r="B13" s="27" t="s">
        <v>110</v>
      </c>
      <c r="C13" s="28" t="s">
        <v>111</v>
      </c>
      <c r="D13" s="4" t="s">
        <v>43</v>
      </c>
      <c r="E13" s="9" t="s">
        <v>112</v>
      </c>
      <c r="F13" s="14">
        <f>SUM(G13:I13)</f>
        <v>17529880411</v>
      </c>
      <c r="G13" s="14"/>
      <c r="H13" s="14">
        <v>17529880411</v>
      </c>
      <c r="I13" s="14"/>
      <c r="J13" s="41">
        <v>8208000000</v>
      </c>
      <c r="K13" s="29">
        <v>8164109000</v>
      </c>
      <c r="L13" s="30">
        <f>SUM(M13:N13)</f>
        <v>43891000</v>
      </c>
      <c r="M13" s="29">
        <v>22561000</v>
      </c>
      <c r="N13" s="29">
        <f>J13-K13-M13</f>
        <v>21330000</v>
      </c>
      <c r="O13" s="9" t="s">
        <v>113</v>
      </c>
      <c r="P13" s="16" t="s">
        <v>123</v>
      </c>
    </row>
    <row r="14" spans="1:16" s="40" customFormat="1" ht="56.25" customHeight="1" x14ac:dyDescent="0.3">
      <c r="A14" s="25" t="s">
        <v>7</v>
      </c>
      <c r="B14" s="26" t="s">
        <v>115</v>
      </c>
      <c r="C14" s="36"/>
      <c r="D14" s="36"/>
      <c r="E14" s="36"/>
      <c r="F14" s="37">
        <f>SUM(F15)</f>
        <v>623840000000</v>
      </c>
      <c r="G14" s="37">
        <f t="shared" ref="G14:N15" si="3">SUM(G15)</f>
        <v>0</v>
      </c>
      <c r="H14" s="37">
        <f t="shared" si="3"/>
        <v>623840000000</v>
      </c>
      <c r="I14" s="37">
        <f t="shared" si="3"/>
        <v>0</v>
      </c>
      <c r="J14" s="37">
        <f t="shared" si="3"/>
        <v>236254000000</v>
      </c>
      <c r="K14" s="37">
        <f t="shared" si="3"/>
        <v>234953100083</v>
      </c>
      <c r="L14" s="37">
        <f t="shared" si="3"/>
        <v>1300899917</v>
      </c>
      <c r="M14" s="37">
        <f t="shared" si="3"/>
        <v>1300899917</v>
      </c>
      <c r="N14" s="37">
        <f t="shared" si="3"/>
        <v>0</v>
      </c>
      <c r="O14" s="38"/>
      <c r="P14" s="39"/>
    </row>
    <row r="15" spans="1:16" ht="30" customHeight="1" x14ac:dyDescent="0.3">
      <c r="A15" s="3" t="s">
        <v>5</v>
      </c>
      <c r="B15" s="6" t="s">
        <v>24</v>
      </c>
      <c r="C15" s="12"/>
      <c r="D15" s="12"/>
      <c r="E15" s="12"/>
      <c r="F15" s="31">
        <f>SUM(F16)</f>
        <v>623840000000</v>
      </c>
      <c r="G15" s="31">
        <f t="shared" si="3"/>
        <v>0</v>
      </c>
      <c r="H15" s="31">
        <f t="shared" si="3"/>
        <v>623840000000</v>
      </c>
      <c r="I15" s="31">
        <f t="shared" si="3"/>
        <v>0</v>
      </c>
      <c r="J15" s="31">
        <f t="shared" si="3"/>
        <v>236254000000</v>
      </c>
      <c r="K15" s="31">
        <f t="shared" si="3"/>
        <v>234953100083</v>
      </c>
      <c r="L15" s="31">
        <f t="shared" si="3"/>
        <v>1300899917</v>
      </c>
      <c r="M15" s="31">
        <f t="shared" si="3"/>
        <v>1300899917</v>
      </c>
      <c r="N15" s="31">
        <f t="shared" si="3"/>
        <v>0</v>
      </c>
      <c r="O15" s="2"/>
      <c r="P15" s="16"/>
    </row>
    <row r="16" spans="1:16" s="21" customFormat="1" ht="30" customHeight="1" x14ac:dyDescent="0.3">
      <c r="A16" s="17" t="s">
        <v>46</v>
      </c>
      <c r="B16" s="18" t="s">
        <v>47</v>
      </c>
      <c r="C16" s="19"/>
      <c r="D16" s="19"/>
      <c r="E16" s="19"/>
      <c r="F16" s="22">
        <f>SUM(F17:F18)</f>
        <v>623840000000</v>
      </c>
      <c r="G16" s="22">
        <f t="shared" ref="G16:N16" si="4">SUM(G17:G18)</f>
        <v>0</v>
      </c>
      <c r="H16" s="22">
        <f t="shared" si="4"/>
        <v>623840000000</v>
      </c>
      <c r="I16" s="22">
        <f t="shared" si="4"/>
        <v>0</v>
      </c>
      <c r="J16" s="22">
        <f t="shared" si="4"/>
        <v>236254000000</v>
      </c>
      <c r="K16" s="22">
        <f t="shared" si="4"/>
        <v>234953100083</v>
      </c>
      <c r="L16" s="22">
        <f t="shared" si="4"/>
        <v>1300899917</v>
      </c>
      <c r="M16" s="22">
        <f t="shared" si="4"/>
        <v>1300899917</v>
      </c>
      <c r="N16" s="22">
        <f t="shared" si="4"/>
        <v>0</v>
      </c>
      <c r="O16" s="20"/>
      <c r="P16" s="23"/>
    </row>
    <row r="17" spans="1:16" ht="102.75" customHeight="1" x14ac:dyDescent="0.3">
      <c r="A17" s="4">
        <v>1</v>
      </c>
      <c r="B17" s="42" t="s">
        <v>116</v>
      </c>
      <c r="C17" s="43" t="s">
        <v>120</v>
      </c>
      <c r="D17" s="45" t="s">
        <v>78</v>
      </c>
      <c r="E17" s="12" t="s">
        <v>118</v>
      </c>
      <c r="F17" s="13">
        <v>490833000000</v>
      </c>
      <c r="G17" s="13"/>
      <c r="H17" s="13">
        <v>490833000000</v>
      </c>
      <c r="I17" s="13"/>
      <c r="J17" s="13">
        <v>181854000000</v>
      </c>
      <c r="K17" s="13">
        <v>181085864005</v>
      </c>
      <c r="L17" s="13">
        <f>J17-K17</f>
        <v>768135995</v>
      </c>
      <c r="M17" s="13">
        <v>768135995</v>
      </c>
      <c r="N17" s="13">
        <f>L17-M17</f>
        <v>0</v>
      </c>
      <c r="O17" s="9"/>
      <c r="P17" s="100" t="s">
        <v>124</v>
      </c>
    </row>
    <row r="18" spans="1:16" ht="102.75" customHeight="1" x14ac:dyDescent="0.3">
      <c r="A18" s="4">
        <v>2</v>
      </c>
      <c r="B18" s="42" t="s">
        <v>117</v>
      </c>
      <c r="C18" s="43" t="s">
        <v>121</v>
      </c>
      <c r="D18" s="45" t="s">
        <v>78</v>
      </c>
      <c r="E18" s="43" t="s">
        <v>119</v>
      </c>
      <c r="F18" s="44">
        <v>133007000000</v>
      </c>
      <c r="G18" s="13"/>
      <c r="H18" s="44">
        <v>133007000000</v>
      </c>
      <c r="I18" s="13"/>
      <c r="J18" s="13">
        <v>54400000000</v>
      </c>
      <c r="K18" s="13">
        <v>53867236078</v>
      </c>
      <c r="L18" s="13">
        <f>J18-K18</f>
        <v>532763922</v>
      </c>
      <c r="M18" s="13">
        <v>532763922</v>
      </c>
      <c r="N18" s="13"/>
      <c r="O18" s="9"/>
      <c r="P18" s="101"/>
    </row>
    <row r="19" spans="1:16" s="40" customFormat="1" ht="39.9" customHeight="1" x14ac:dyDescent="0.3">
      <c r="A19" s="25" t="s">
        <v>85</v>
      </c>
      <c r="B19" s="26" t="s">
        <v>139</v>
      </c>
      <c r="C19" s="36"/>
      <c r="D19" s="36"/>
      <c r="E19" s="36"/>
      <c r="F19" s="37">
        <f>SUM(F20)</f>
        <v>1245892000000</v>
      </c>
      <c r="G19" s="37">
        <f t="shared" ref="G19:N20" si="5">SUM(G20)</f>
        <v>0</v>
      </c>
      <c r="H19" s="37">
        <f t="shared" si="5"/>
        <v>447892000000</v>
      </c>
      <c r="I19" s="37">
        <f t="shared" si="5"/>
        <v>0</v>
      </c>
      <c r="J19" s="37">
        <f t="shared" si="5"/>
        <v>210979000000</v>
      </c>
      <c r="K19" s="37">
        <f t="shared" si="5"/>
        <v>88556832561</v>
      </c>
      <c r="L19" s="37">
        <f t="shared" si="5"/>
        <v>122422167439</v>
      </c>
      <c r="M19" s="37">
        <f t="shared" si="5"/>
        <v>71751712480</v>
      </c>
      <c r="N19" s="37">
        <f t="shared" si="5"/>
        <v>50670454959</v>
      </c>
      <c r="O19" s="38"/>
      <c r="P19" s="39"/>
    </row>
    <row r="20" spans="1:16" ht="30" customHeight="1" x14ac:dyDescent="0.3">
      <c r="A20" s="3" t="s">
        <v>5</v>
      </c>
      <c r="B20" s="6" t="s">
        <v>24</v>
      </c>
      <c r="C20" s="46"/>
      <c r="D20" s="46"/>
      <c r="E20" s="46"/>
      <c r="F20" s="31">
        <f>SUM(F21)</f>
        <v>1245892000000</v>
      </c>
      <c r="G20" s="31">
        <f t="shared" si="5"/>
        <v>0</v>
      </c>
      <c r="H20" s="31">
        <f t="shared" si="5"/>
        <v>447892000000</v>
      </c>
      <c r="I20" s="31">
        <f t="shared" si="5"/>
        <v>0</v>
      </c>
      <c r="J20" s="31">
        <f t="shared" si="5"/>
        <v>210979000000</v>
      </c>
      <c r="K20" s="31">
        <f t="shared" si="5"/>
        <v>88556832561</v>
      </c>
      <c r="L20" s="31">
        <f t="shared" si="5"/>
        <v>122422167439</v>
      </c>
      <c r="M20" s="31">
        <f t="shared" si="5"/>
        <v>71751712480</v>
      </c>
      <c r="N20" s="31">
        <f t="shared" si="5"/>
        <v>50670454959</v>
      </c>
      <c r="O20" s="2"/>
      <c r="P20" s="16"/>
    </row>
    <row r="21" spans="1:16" s="21" customFormat="1" ht="30" customHeight="1" x14ac:dyDescent="0.3">
      <c r="A21" s="17" t="s">
        <v>46</v>
      </c>
      <c r="B21" s="18" t="s">
        <v>77</v>
      </c>
      <c r="C21" s="19"/>
      <c r="D21" s="19"/>
      <c r="E21" s="19"/>
      <c r="F21" s="22">
        <f t="shared" ref="F21:N21" si="6">SUM(F22:F22)</f>
        <v>1245892000000</v>
      </c>
      <c r="G21" s="22">
        <f t="shared" si="6"/>
        <v>0</v>
      </c>
      <c r="H21" s="22">
        <f t="shared" si="6"/>
        <v>447892000000</v>
      </c>
      <c r="I21" s="22">
        <f t="shared" si="6"/>
        <v>0</v>
      </c>
      <c r="J21" s="22">
        <f t="shared" si="6"/>
        <v>210979000000</v>
      </c>
      <c r="K21" s="22">
        <f t="shared" si="6"/>
        <v>88556832561</v>
      </c>
      <c r="L21" s="22">
        <f t="shared" si="6"/>
        <v>122422167439</v>
      </c>
      <c r="M21" s="22">
        <f t="shared" si="6"/>
        <v>71751712480</v>
      </c>
      <c r="N21" s="22">
        <f t="shared" si="6"/>
        <v>50670454959</v>
      </c>
      <c r="O21" s="20"/>
      <c r="P21" s="23"/>
    </row>
    <row r="22" spans="1:16" ht="153.75" customHeight="1" x14ac:dyDescent="0.3">
      <c r="A22" s="4">
        <v>1</v>
      </c>
      <c r="B22" s="9" t="s">
        <v>135</v>
      </c>
      <c r="C22" s="46" t="s">
        <v>136</v>
      </c>
      <c r="D22" s="46" t="s">
        <v>137</v>
      </c>
      <c r="E22" s="46" t="s">
        <v>138</v>
      </c>
      <c r="F22" s="13">
        <v>1245892000000</v>
      </c>
      <c r="G22" s="13"/>
      <c r="H22" s="13">
        <v>447892000000</v>
      </c>
      <c r="I22" s="13"/>
      <c r="J22" s="13">
        <v>210979000000</v>
      </c>
      <c r="K22" s="29">
        <v>88556832561</v>
      </c>
      <c r="L22" s="30">
        <f>SUM(M22:N22)</f>
        <v>122422167439</v>
      </c>
      <c r="M22" s="29">
        <v>71751712480</v>
      </c>
      <c r="N22" s="29">
        <v>50670454959</v>
      </c>
      <c r="O22" s="9" t="s">
        <v>140</v>
      </c>
      <c r="P22" s="16" t="s">
        <v>141</v>
      </c>
    </row>
    <row r="23" spans="1:16" ht="13.5" customHeight="1" x14ac:dyDescent="0.3">
      <c r="A23" s="99"/>
      <c r="B23" s="99"/>
      <c r="C23" s="99"/>
      <c r="D23" s="99"/>
      <c r="E23" s="99"/>
      <c r="F23" s="99"/>
      <c r="G23" s="99"/>
      <c r="H23" s="99"/>
      <c r="I23" s="99"/>
      <c r="J23" s="99"/>
      <c r="K23" s="99"/>
      <c r="L23" s="99"/>
      <c r="M23" s="99"/>
      <c r="N23" s="99"/>
      <c r="O23" s="99"/>
      <c r="P23" s="99"/>
    </row>
  </sheetData>
  <mergeCells count="23">
    <mergeCell ref="C5:C8"/>
    <mergeCell ref="D5:D8"/>
    <mergeCell ref="E5:I5"/>
    <mergeCell ref="A1:P1"/>
    <mergeCell ref="A2:P2"/>
    <mergeCell ref="A3:P3"/>
    <mergeCell ref="M4:P4"/>
    <mergeCell ref="A23:P23"/>
    <mergeCell ref="P17:P18"/>
    <mergeCell ref="E6:E8"/>
    <mergeCell ref="F6:I6"/>
    <mergeCell ref="L6:L8"/>
    <mergeCell ref="M6:M8"/>
    <mergeCell ref="N6:N8"/>
    <mergeCell ref="F7:F8"/>
    <mergeCell ref="G7:I7"/>
    <mergeCell ref="J5:J8"/>
    <mergeCell ref="K5:K8"/>
    <mergeCell ref="L5:N5"/>
    <mergeCell ref="O5:O8"/>
    <mergeCell ref="P5:P8"/>
    <mergeCell ref="A5:A8"/>
    <mergeCell ref="B5:B8"/>
  </mergeCells>
  <printOptions horizontalCentered="1"/>
  <pageMargins left="0.39370078740157483" right="0.39370078740157483" top="0.39370078740157483" bottom="0.39370078740157483" header="0.19685039370078741" footer="0.19685039370078741"/>
  <pageSetup paperSize="9" scale="60" fitToHeight="0" orientation="landscape" r:id="rId1"/>
  <headerFooter>
    <oddFooter>&amp;C&amp;10&amp;P/&amp;N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6</vt:i4>
      </vt:variant>
    </vt:vector>
  </HeadingPairs>
  <TitlesOfParts>
    <vt:vector size="9" baseType="lpstr">
      <vt:lpstr>NST</vt:lpstr>
      <vt:lpstr>NSH</vt:lpstr>
      <vt:lpstr>Đề nghị kg trình</vt:lpstr>
      <vt:lpstr>'Đề nghị kg trình'!Print_Area</vt:lpstr>
      <vt:lpstr>NSH!Print_Area</vt:lpstr>
      <vt:lpstr>NST!Print_Area</vt:lpstr>
      <vt:lpstr>'Đề nghị kg trình'!Print_Titles</vt:lpstr>
      <vt:lpstr>NSH!Print_Titles</vt:lpstr>
      <vt:lpstr>NST!Print_Titles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th1</dc:creator>
  <cp:lastModifiedBy>HP</cp:lastModifiedBy>
  <cp:lastPrinted>2024-03-14T10:02:50Z</cp:lastPrinted>
  <dcterms:created xsi:type="dcterms:W3CDTF">2017-02-07T01:46:54Z</dcterms:created>
  <dcterms:modified xsi:type="dcterms:W3CDTF">2024-03-26T07:56:55Z</dcterms:modified>
</cp:coreProperties>
</file>

<file path=package/services/digital-signature/_rels/origin.psdsor.rels>&#65279;<?xml version="1.0" encoding="utf-8"?><Relationships xmlns="http://schemas.openxmlformats.org/package/2006/relationships"><Relationship Type="http://schemas.openxmlformats.org/package/2006/relationships/digital-signature/signature" Target="/package/services/digital-signature/xml-signature/aa4be87765bf4c1daf03375b7653ae66.psdsxs" Id="Ref6aa78dffcd48ed" /></Relationships>
</file>